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8895" windowHeight="4320" tabRatio="601" activeTab="5"/>
  </bookViews>
  <sheets>
    <sheet name="Eredménykimutatás" sheetId="1" r:id="rId1"/>
    <sheet name="Mérleg" sheetId="2" r:id="rId2"/>
    <sheet name="Kimutatások" sheetId="3" r:id="rId3"/>
    <sheet name="Vagyon" sheetId="4" r:id="rId4"/>
    <sheet name="Cél szerinti" sheetId="5" r:id="rId5"/>
    <sheet name="Munka2" sheetId="6" r:id="rId6"/>
  </sheets>
  <definedNames>
    <definedName name="_xlnm.Print_Area" localSheetId="0">'Eredménykimutatás'!$A$1:$E$54</definedName>
    <definedName name="_xlnm.Print_Area" localSheetId="1">'Mérleg'!$A$1:$E$24</definedName>
  </definedNames>
  <calcPr fullCalcOnLoad="1"/>
</workbook>
</file>

<file path=xl/sharedStrings.xml><?xml version="1.0" encoding="utf-8"?>
<sst xmlns="http://schemas.openxmlformats.org/spreadsheetml/2006/main" count="321" uniqueCount="257">
  <si>
    <t xml:space="preserve"> </t>
  </si>
  <si>
    <t xml:space="preserve"> a) alapítótól</t>
  </si>
  <si>
    <t xml:space="preserve"> 2. Pályázati úton elnyert támogatás</t>
  </si>
  <si>
    <t xml:space="preserve"> 3. Közhasznú tevékenységbol származó bevétel</t>
  </si>
  <si>
    <t xml:space="preserve"> 4. Tagdíjból származó bevétel</t>
  </si>
  <si>
    <t xml:space="preserve"> 5. Egyéb bevétel</t>
  </si>
  <si>
    <t xml:space="preserve"> Értékcsökkenési leírás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</si>
  <si>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</si>
  <si>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</si>
  <si>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</si>
  <si>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</si>
  <si>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</si>
  <si>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</si>
  <si>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</si>
  <si>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</si>
  <si>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</si>
  <si>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</si>
  <si>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</si>
  <si>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</si>
  <si>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</si>
  <si>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</si>
  <si>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</si>
  <si>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</si>
  <si>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</si>
  <si>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</si>
  <si>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</si>
  <si>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</si>
  <si>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Sorszám</t>
  </si>
  <si>
    <t>A tétel megnevezése</t>
  </si>
  <si>
    <t>Előző év</t>
  </si>
  <si>
    <t>Tárgyév</t>
  </si>
  <si>
    <t>a</t>
  </si>
  <si>
    <t>b</t>
  </si>
  <si>
    <t>c</t>
  </si>
  <si>
    <t>d</t>
  </si>
  <si>
    <t>e</t>
  </si>
  <si>
    <t>Tájékoztató adatok (eFt-ban)</t>
  </si>
  <si>
    <t>Megnevezés</t>
  </si>
  <si>
    <t>Összeg</t>
  </si>
  <si>
    <t>A.</t>
  </si>
  <si>
    <t>B.</t>
  </si>
  <si>
    <t>C.</t>
  </si>
  <si>
    <t>D.</t>
  </si>
  <si>
    <t>E.</t>
  </si>
  <si>
    <t xml:space="preserve"> 1. Közhasznú célra, működésre kapott támogatás</t>
  </si>
  <si>
    <t>Előző év helyesbítése</t>
  </si>
  <si>
    <t>A. Befektetett eszközök (2-4 sorok)</t>
  </si>
  <si>
    <t xml:space="preserve">     I. Immateriális javak</t>
  </si>
  <si>
    <t xml:space="preserve">    II. Tárgyi eszközök</t>
  </si>
  <si>
    <t xml:space="preserve">   III. Befektetett pénzügyi eszközök</t>
  </si>
  <si>
    <t>B. Forgóeszközök (6-9 sorok)</t>
  </si>
  <si>
    <t xml:space="preserve">   I. Készletek</t>
  </si>
  <si>
    <t xml:space="preserve">  II. Követelések</t>
  </si>
  <si>
    <t xml:space="preserve"> III. Értékpapírok</t>
  </si>
  <si>
    <t>IV. Pénzeszközök</t>
  </si>
  <si>
    <t xml:space="preserve"> I. Induló tőke</t>
  </si>
  <si>
    <t xml:space="preserve"> II. Tőkeváltozás</t>
  </si>
  <si>
    <t>D. Tartalék</t>
  </si>
  <si>
    <t>E Céltartalék</t>
  </si>
  <si>
    <t xml:space="preserve"> XII. Hosszúlejáratú kötelezettségek</t>
  </si>
  <si>
    <t>XIII. Rövidlejáratú kötelezettségek</t>
  </si>
  <si>
    <t>ESZKÖZÖK (AKTIVÁK) ÖSSZESEN (1+5)</t>
  </si>
  <si>
    <t>Támogatást nyújtó megnevezése</t>
  </si>
  <si>
    <t>Támogatás</t>
  </si>
  <si>
    <t>Felhasználás célja</t>
  </si>
  <si>
    <t>Felhasználás összege (Ft)</t>
  </si>
  <si>
    <t>Elszámolás határideje</t>
  </si>
  <si>
    <t>időpontja</t>
  </si>
  <si>
    <t>összege (Ft)</t>
  </si>
  <si>
    <t>előző évi</t>
  </si>
  <si>
    <t>tárgyévi</t>
  </si>
  <si>
    <t>tárgyévet követő</t>
  </si>
  <si>
    <t>Nyitó</t>
  </si>
  <si>
    <t>Záróegy.</t>
  </si>
  <si>
    <t>Értékpapírok</t>
  </si>
  <si>
    <t>Készletnöv.</t>
  </si>
  <si>
    <t>Mindösszesen:</t>
  </si>
  <si>
    <t>Tárgyeszközök</t>
  </si>
  <si>
    <t>Immateriális javak</t>
  </si>
  <si>
    <t>Nettó érték</t>
  </si>
  <si>
    <t>Műszaki berendezések</t>
  </si>
  <si>
    <t>Befektetett eszközök</t>
  </si>
  <si>
    <t>ezer Ft-ban</t>
  </si>
  <si>
    <t>Nyitó pénzkészlet</t>
  </si>
  <si>
    <t>Készletváltozás</t>
  </si>
  <si>
    <t>Követelések</t>
  </si>
  <si>
    <t>Évközben tőkevált.</t>
  </si>
  <si>
    <t>Záró pénzkészlet</t>
  </si>
  <si>
    <t>Összes bevétel</t>
  </si>
  <si>
    <t>Összes bef. eszk.növelés</t>
  </si>
  <si>
    <t>Értékpapírbeszerzés</t>
  </si>
  <si>
    <t>Egyéb eszközök</t>
  </si>
  <si>
    <t xml:space="preserve">       Pénzmaradvány levezetése</t>
  </si>
  <si>
    <t>(ezer Ft-ban)</t>
  </si>
  <si>
    <t>Befektetett eszközök, készletek változása</t>
  </si>
  <si>
    <t>Értékcsökkenés elszámolása</t>
  </si>
  <si>
    <t>Változás</t>
  </si>
  <si>
    <t>Megjegyzés</t>
  </si>
  <si>
    <t>%</t>
  </si>
  <si>
    <t>(Ft)</t>
  </si>
  <si>
    <r>
      <t>Induló tőke</t>
    </r>
    <r>
      <rPr>
        <sz val="12"/>
        <rFont val="Times New Roman CE"/>
        <family val="1"/>
      </rPr>
      <t xml:space="preserve"> </t>
    </r>
  </si>
  <si>
    <t xml:space="preserve">Tőkeváltozás </t>
  </si>
  <si>
    <t xml:space="preserve"> - Értékcsökkenés</t>
  </si>
  <si>
    <t xml:space="preserve"> - Értékvesztés</t>
  </si>
  <si>
    <t xml:space="preserve"> - Rászorultak részére juttatott pénzbeni támogatás</t>
  </si>
  <si>
    <t xml:space="preserve"> - Rászorultak részére természetbeni juttatás</t>
  </si>
  <si>
    <r>
      <t>Közhasznú tevékenység</t>
    </r>
    <r>
      <rPr>
        <sz val="12"/>
        <rFont val="Times New Roman CE"/>
        <family val="1"/>
      </rPr>
      <t xml:space="preserve"> keretében nyújtott</t>
    </r>
  </si>
  <si>
    <t xml:space="preserve"> - adóköteles pénzbeli támogatás</t>
  </si>
  <si>
    <t xml:space="preserve"> - adóköteles nem pénzbeli támogatás</t>
  </si>
  <si>
    <t xml:space="preserve"> - adómentes pénzbeli támogatás</t>
  </si>
  <si>
    <t xml:space="preserve"> - adómentes természetbeli támogatás</t>
  </si>
  <si>
    <r>
      <t xml:space="preserve"> - adómentes természetbeli támogatás</t>
    </r>
    <r>
      <rPr>
        <b/>
        <sz val="12"/>
        <rFont val="Times New Roman CE"/>
        <family val="1"/>
      </rPr>
      <t xml:space="preserve"> </t>
    </r>
  </si>
  <si>
    <r>
      <t>Egyéb cél szerinti, de nem közhasznú tevékenység</t>
    </r>
    <r>
      <rPr>
        <sz val="12"/>
        <rFont val="Times New Roman CE"/>
        <family val="1"/>
      </rPr>
      <t xml:space="preserve"> keretében nyújtott</t>
    </r>
  </si>
  <si>
    <t xml:space="preserve"> - pénzbeli támogatás</t>
  </si>
  <si>
    <t xml:space="preserve"> - nem pénzbeli támogatás</t>
  </si>
  <si>
    <t>Támogató megnevezése</t>
  </si>
  <si>
    <t>Támogatás (adomány) összege, értéke</t>
  </si>
  <si>
    <t>Eltérés</t>
  </si>
  <si>
    <t>(%)</t>
  </si>
  <si>
    <t>Központi költségvetési szerv</t>
  </si>
  <si>
    <t>Elkülönített állami pénzalap</t>
  </si>
  <si>
    <t>Helyi önkörmányzat szervei</t>
  </si>
  <si>
    <t>Pályázati támogatás</t>
  </si>
  <si>
    <t>Települési önkormányzat</t>
  </si>
  <si>
    <t>Egészségbiztosítási ömk. és szervei</t>
  </si>
  <si>
    <t>Magánszemély adománya</t>
  </si>
  <si>
    <t xml:space="preserve">Jogi személyek </t>
  </si>
  <si>
    <t>APEH 1%</t>
  </si>
  <si>
    <t>Alapítványok, Közhasznú szervezetek</t>
  </si>
  <si>
    <t>Összesen</t>
  </si>
  <si>
    <t>Előző évi összeg</t>
  </si>
  <si>
    <t>Tárgyévi összeg</t>
  </si>
  <si>
    <t>Tiszteletdíj</t>
  </si>
  <si>
    <t>Költségtérítés</t>
  </si>
  <si>
    <t xml:space="preserve">A  tisztségviselők nem részesülnek semmilyen juttatásban. </t>
  </si>
  <si>
    <t>Értékpapír</t>
  </si>
  <si>
    <t>Természetbeni juttatás</t>
  </si>
  <si>
    <t>Folyosított kölcsön (előleg)</t>
  </si>
  <si>
    <t>Egyéb juttatások</t>
  </si>
  <si>
    <t>Kötelezettségek</t>
  </si>
  <si>
    <t>Növekedés</t>
  </si>
  <si>
    <t>Cökkenés</t>
  </si>
  <si>
    <t>Önellenőrzés</t>
  </si>
  <si>
    <t>Bruttó</t>
  </si>
  <si>
    <t>ÁFA</t>
  </si>
  <si>
    <t>SZJA</t>
  </si>
  <si>
    <t>Követelések- kötelezettségek</t>
  </si>
  <si>
    <t xml:space="preserve"> - Tőkeváltozás előző évek módosítása miatt</t>
  </si>
  <si>
    <t>ALAPÍTVÁNYI ÉS MAGÁNISKOLÁK EGYESÜLETE</t>
  </si>
  <si>
    <t>III. Lekötött tartalék</t>
  </si>
  <si>
    <t>IV Tárgyévi eredmény alaptevékenységből</t>
  </si>
  <si>
    <t>V. Tárgyévi eredmény vállalkozási tevékenységből</t>
  </si>
  <si>
    <t>21.</t>
  </si>
  <si>
    <t>22.</t>
  </si>
  <si>
    <t>C. Saját tőke (12-16. Sorok)</t>
  </si>
  <si>
    <t>F. Kötelezettségek (20.-21. sorok)</t>
  </si>
  <si>
    <t>FORRÁSOK (PASSZÍVÁK) ÖSSZESEN (11+17+18+19)</t>
  </si>
  <si>
    <t xml:space="preserve"> b) központi költségvetésből</t>
  </si>
  <si>
    <t xml:space="preserve"> c) helyi önkormányzattól</t>
  </si>
  <si>
    <t xml:space="preserve"> d) egyéb</t>
  </si>
  <si>
    <t>II. Pénzbevételt nem jelentő bevételek</t>
  </si>
  <si>
    <t>A) ÖSSZES KÖZHASZNÚ TEVÉKENYSÉG BEVÉTELE (I+II)</t>
  </si>
  <si>
    <t>I. Pénzügyileg rendezett bevételek (1+2+3+4+5)</t>
  </si>
  <si>
    <t xml:space="preserve"> B) VÁLLALKOZÁSI TEVÉKENYSÉG BEVÉTELE (1+2)</t>
  </si>
  <si>
    <t xml:space="preserve"> 1. Pénzügyileg rendezett bevételek</t>
  </si>
  <si>
    <t xml:space="preserve"> 2. Pénzbevételt nem jelentő bevételek</t>
  </si>
  <si>
    <t>C. TÉNYLEGES PÉNZBEVÉTELEK (A/I+B/1)</t>
  </si>
  <si>
    <t xml:space="preserve"> D) PÉNZBEVÉTELT NEM JELENTŐ BEVÉTELEK (A/II+B/2)</t>
  </si>
  <si>
    <t xml:space="preserve"> E) KÖZHASZNÚ TEVÉKENYSÉG RÁFORDÍTÁSAI (1+2+3+4)</t>
  </si>
  <si>
    <t xml:space="preserve"> 1. Ráfordításként érvényesíthető kiadások</t>
  </si>
  <si>
    <t xml:space="preserve"> 2. Ráfordítást jelentő eszközváltozások</t>
  </si>
  <si>
    <t xml:space="preserve"> 3. Ráfordítást jelentő elszámolások</t>
  </si>
  <si>
    <t xml:space="preserve"> 4. Ráfordításként nem érvényesíthető kiadások</t>
  </si>
  <si>
    <t xml:space="preserve"> F) VÁLLALKOZÁSI TEVÉKENYSÉG RÁFORDÍTÁSAI (1+2+3+4)</t>
  </si>
  <si>
    <t>Pénzügyileg rendezett személyi jellegű ráfordításik</t>
  </si>
  <si>
    <t xml:space="preserve"> 1. Bérköltség</t>
  </si>
  <si>
    <t xml:space="preserve">    - ebből:   - megbízási díjak</t>
  </si>
  <si>
    <t xml:space="preserve">                   - tiszteletdíjak</t>
  </si>
  <si>
    <t xml:space="preserve"> 2. Személyi jellegu egyéb kifizetések</t>
  </si>
  <si>
    <t xml:space="preserve"> 3. Bérjárulékok</t>
  </si>
  <si>
    <t>Pénzügyileg rendezett anyagjellegu ráfordítások</t>
  </si>
  <si>
    <t>Pénzügyileg rendezett egyéb ráfordítások</t>
  </si>
  <si>
    <t xml:space="preserve"> A szervezet által nyújtott támogatások (pénzügyileg rendezett)</t>
  </si>
  <si>
    <t xml:space="preserve"> - ebbol: az e rendelet 16 § (5) bekezdés szerint kötelezettségként elszámolt és továbbutalt, illetve átadott támogatás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</si>
  <si>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</si>
  <si>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</si>
  <si>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</si>
  <si>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</si>
  <si>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</si>
  <si>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</si>
  <si>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</si>
  <si>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</si>
  <si>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</si>
  <si>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</si>
  <si>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</si>
  <si>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</si>
  <si>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</si>
  <si>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</si>
  <si>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Közhasznú ráfordítás</t>
  </si>
  <si>
    <t>Vállalkozási ráfordítás</t>
  </si>
  <si>
    <t>Egyéb ráfordítás</t>
  </si>
  <si>
    <t>Egyesület képviselője</t>
  </si>
  <si>
    <t>Eredmény tőkeváltozásra gyakorolt hatása</t>
  </si>
  <si>
    <t>Ingatlanok</t>
  </si>
  <si>
    <t>Egészségügyi h.</t>
  </si>
  <si>
    <t>G) TÁRGYÉVI PÉNZÜGYI EREDMÉNY (1+2)</t>
  </si>
  <si>
    <t xml:space="preserve"> 1. Közhasznú tevékenység tárgyévi pénzügyi eredménye (A/I-E/1-E/4)</t>
  </si>
  <si>
    <t xml:space="preserve"> 2. Vállalkozási tevékenység tárgyévi pénzügyi eredménye (B/1-F/1-F/4)</t>
  </si>
  <si>
    <t>H) NEM PÉNZBEN REALIZÁLT EREDMÉNY (+-1+-2)</t>
  </si>
  <si>
    <t xml:space="preserve"> 1. Közhasznú tevékenység nem pénzben realizált eredménye (A/2-E/2-E/3)</t>
  </si>
  <si>
    <t xml:space="preserve"> 2. Vállalkozási tevékenység nem pénzben realizást eredménye (B/2-F/2-F/3)</t>
  </si>
  <si>
    <t xml:space="preserve"> J) FIZETENDŐ TÁRSASÁGI ADÓ</t>
  </si>
  <si>
    <t>K) TÁRGYÉVI EREDMÉNY</t>
  </si>
  <si>
    <t>39.</t>
  </si>
  <si>
    <t>1. Közhasznú tevékenység tárgyévi eredménye (A/1+A/II)-(E/1+E/2+E/3)</t>
  </si>
  <si>
    <t>40.</t>
  </si>
  <si>
    <t>2. Vállalkozási tevékenység tárgyévi eredménye (I-J)</t>
  </si>
  <si>
    <t xml:space="preserve"> I) ADÓZÁS ELŐTTI EREDMÉNY EREDMÉNY (B/1-F/1)+-H/2</t>
  </si>
  <si>
    <t>Kisösszegű eszközbesz.</t>
  </si>
  <si>
    <t>Előző év(ek) helyesbítése</t>
  </si>
  <si>
    <t>Előző évi          (Ft)</t>
  </si>
  <si>
    <t>Tárgyévi        (Ft)</t>
  </si>
  <si>
    <t>Értékcsökkenés</t>
  </si>
  <si>
    <t>Önrevizió</t>
  </si>
  <si>
    <t>Tárgyévi</t>
  </si>
  <si>
    <t>adatok e Ft-ban</t>
  </si>
  <si>
    <t>összeg</t>
  </si>
  <si>
    <t xml:space="preserve"> - Közhasznú tevékenység tárgyévi eredménye /ÉCS nélkül/</t>
  </si>
  <si>
    <t>Vállalkozási tevékenység tárgyévi vesztesége /ÉCS nélül/</t>
  </si>
  <si>
    <t>Előző évi</t>
  </si>
  <si>
    <t>összeg (Ft)</t>
  </si>
  <si>
    <t>- KÖLTSÉGVETÉSI TÁMOGATÁSOKRÓL</t>
  </si>
  <si>
    <t>- KAPOTT TÁMOGATÁSOKRÓL</t>
  </si>
  <si>
    <t>- CÉL SZERINTI JUTTATÁSOKRÓL</t>
  </si>
  <si>
    <t>- TISZTSÉGVISELŐKNEK NYÚJTOTT TÁMOGATÁSOKRÓL</t>
  </si>
  <si>
    <t>Munkaadói járulék</t>
  </si>
  <si>
    <t>Munkavállalói járulék</t>
  </si>
  <si>
    <t>Nyugdij és Egészségbizt.jár</t>
  </si>
  <si>
    <t>Magánnyugdijpénztár</t>
  </si>
  <si>
    <t>Késedelmi pótlk</t>
  </si>
  <si>
    <t>Vackor Óvoda</t>
  </si>
  <si>
    <t>Vevő tartozás</t>
  </si>
  <si>
    <t>Pénzmozg. kapcs.</t>
  </si>
  <si>
    <t>Pénzmozg. nem kapcs</t>
  </si>
  <si>
    <t>Bér</t>
  </si>
  <si>
    <t>Vevő túlfizetés</t>
  </si>
  <si>
    <t>Continuo Alapítvány</t>
  </si>
  <si>
    <t>FÜPI</t>
  </si>
  <si>
    <t>OM Normatív támogatás</t>
  </si>
  <si>
    <t xml:space="preserve">KÖZHASZNÚSÁGI JELENTÉS                                                              2006. </t>
  </si>
  <si>
    <t>Budapest, 2007. május 19.</t>
  </si>
  <si>
    <t>FÜPI fenntart</t>
  </si>
  <si>
    <t>OM Civil pályázat</t>
  </si>
  <si>
    <t>folyamatos</t>
  </si>
  <si>
    <t>műk. ktg.</t>
  </si>
  <si>
    <t>2006.június</t>
  </si>
  <si>
    <t>NCA pályázat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</si>
</sst>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i/>
      <sz val="10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sz val="18"/>
      <name val="Arial CE"/>
      <family val="0"/>
    </font>
    <font>
      <i/>
      <sz val="12"/>
      <name val="Times New Roman CE"/>
      <family val="1"/>
    </font>
    <font>
      <sz val="14"/>
      <name val="Times New Roman CE"/>
      <family val="1"/>
    </font>
    <font>
      <b/>
      <vertAlign val="subscript"/>
      <sz val="16"/>
      <name val="Times New Roman CE"/>
      <family val="1"/>
    </font>
    <font>
      <sz val="12"/>
      <name val="Times New Roman"/>
      <family val="1"/>
    </font>
    <font>
      <b/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/>
    </xf>
    <xf numFmtId="41" fontId="2" fillId="0" borderId="6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2" xfId="0" applyNumberFormat="1" applyFont="1" applyBorder="1" applyAlignment="1">
      <alignment wrapText="1"/>
    </xf>
    <xf numFmtId="41" fontId="2" fillId="0" borderId="4" xfId="0" applyNumberFormat="1" applyFont="1" applyBorder="1" applyAlignment="1">
      <alignment wrapText="1"/>
    </xf>
    <xf numFmtId="41" fontId="2" fillId="0" borderId="7" xfId="0" applyNumberFormat="1" applyFont="1" applyBorder="1" applyAlignment="1">
      <alignment wrapText="1"/>
    </xf>
    <xf numFmtId="41" fontId="2" fillId="0" borderId="8" xfId="0" applyNumberFormat="1" applyFont="1" applyBorder="1" applyAlignment="1">
      <alignment wrapText="1"/>
    </xf>
    <xf numFmtId="0" fontId="0" fillId="0" borderId="0" xfId="0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9" fontId="3" fillId="0" borderId="6" xfId="19" applyFont="1" applyBorder="1" applyAlignment="1">
      <alignment vertical="center"/>
    </xf>
    <xf numFmtId="164" fontId="3" fillId="0" borderId="2" xfId="19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164" fontId="3" fillId="0" borderId="7" xfId="1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4" fillId="0" borderId="13" xfId="19" applyFont="1" applyBorder="1" applyAlignment="1">
      <alignment horizontal="left" vertical="center"/>
    </xf>
    <xf numFmtId="9" fontId="4" fillId="0" borderId="9" xfId="19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right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41" fontId="2" fillId="0" borderId="2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41" fontId="3" fillId="0" borderId="2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0" xfId="0" applyNumberFormat="1" applyAlignment="1">
      <alignment wrapText="1"/>
    </xf>
    <xf numFmtId="10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30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164" fontId="15" fillId="0" borderId="1" xfId="19" applyNumberFormat="1" applyFont="1" applyBorder="1" applyAlignment="1">
      <alignment horizontal="left" vertical="center"/>
    </xf>
    <xf numFmtId="164" fontId="15" fillId="0" borderId="2" xfId="19" applyNumberFormat="1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9" fontId="3" fillId="0" borderId="1" xfId="19" applyFont="1" applyBorder="1" applyAlignment="1">
      <alignment horizontal="left" vertical="center"/>
    </xf>
    <xf numFmtId="9" fontId="3" fillId="0" borderId="2" xfId="19" applyFont="1" applyBorder="1" applyAlignment="1">
      <alignment horizontal="left" vertical="center"/>
    </xf>
    <xf numFmtId="164" fontId="4" fillId="0" borderId="1" xfId="19" applyNumberFormat="1" applyFont="1" applyBorder="1" applyAlignment="1">
      <alignment horizontal="left" vertical="center"/>
    </xf>
    <xf numFmtId="164" fontId="4" fillId="0" borderId="2" xfId="19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4" fillId="0" borderId="31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8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">
      <selection activeCell="E25" sqref="E25"/>
    </sheetView>
  </sheetViews>
  <sheetFormatPr defaultColWidth="9.00390625" defaultRowHeight="12.75"/>
  <cols>
    <col min="1" max="1" width="6.375" style="2" customWidth="1"/>
    <col min="2" max="2" width="48.00390625" style="79" customWidth="1"/>
    <col min="3" max="5" width="13.75390625" style="66" customWidth="1"/>
    <col min="6" max="7" width="10.00390625" style="66" bestFit="1" customWidth="1"/>
    <col min="8" max="16384" width="9.125" style="66" customWidth="1"/>
  </cols>
  <sheetData>
    <row r="1" spans="1:5" s="52" customFormat="1" ht="39.75">
      <c r="A1" s="55" t="s">
        <v>27</v>
      </c>
      <c r="B1" s="21" t="s">
        <v>28</v>
      </c>
      <c r="C1" s="50" t="s">
        <v>29</v>
      </c>
      <c r="D1" s="21" t="s">
        <v>219</v>
      </c>
      <c r="E1" s="51" t="s">
        <v>30</v>
      </c>
    </row>
    <row r="2" spans="1:5" s="2" customFormat="1" ht="12.75" customHeight="1">
      <c r="A2" s="9" t="s">
        <v>31</v>
      </c>
      <c r="B2" s="29" t="s">
        <v>32</v>
      </c>
      <c r="C2" s="37" t="s">
        <v>33</v>
      </c>
      <c r="D2" s="37" t="s">
        <v>34</v>
      </c>
      <c r="E2" s="53" t="s">
        <v>35</v>
      </c>
    </row>
    <row r="3" spans="1:5" s="139" customFormat="1" ht="31.5">
      <c r="A3" s="9" t="s">
        <v>7</v>
      </c>
      <c r="B3" s="136" t="s">
        <v>161</v>
      </c>
      <c r="C3" s="137">
        <f>SUM(C6:C13)</f>
        <v>11476</v>
      </c>
      <c r="D3" s="137">
        <f>SUM(D6:D13)</f>
        <v>0</v>
      </c>
      <c r="E3" s="138">
        <f>SUM(E6:E13)</f>
        <v>37333</v>
      </c>
    </row>
    <row r="4" spans="1:5" s="139" customFormat="1" ht="15.75">
      <c r="A4" s="10" t="s">
        <v>8</v>
      </c>
      <c r="B4" s="136" t="s">
        <v>162</v>
      </c>
      <c r="C4" s="137">
        <f>C5+C10+C11+C12+C13</f>
        <v>11476</v>
      </c>
      <c r="D4" s="137">
        <f>D5+D10+D11+D12+D13</f>
        <v>0</v>
      </c>
      <c r="E4" s="138">
        <f>E5+E10+E11+E12+E13</f>
        <v>37333</v>
      </c>
    </row>
    <row r="5" spans="1:5" ht="15.75" customHeight="1">
      <c r="A5" s="9" t="s">
        <v>9</v>
      </c>
      <c r="B5" s="140" t="s">
        <v>44</v>
      </c>
      <c r="C5" s="141">
        <f>SUM(C6:C9)</f>
        <v>0</v>
      </c>
      <c r="D5" s="141">
        <f>SUM(D6:D9)</f>
        <v>0</v>
      </c>
      <c r="E5" s="142">
        <f>SUM(E6:E9)</f>
        <v>24000</v>
      </c>
    </row>
    <row r="6" spans="1:5" ht="15.75">
      <c r="A6" s="9" t="s">
        <v>10</v>
      </c>
      <c r="B6" s="143" t="s">
        <v>1</v>
      </c>
      <c r="C6" s="141"/>
      <c r="D6" s="141"/>
      <c r="E6" s="142"/>
    </row>
    <row r="7" spans="1:5" ht="15.75">
      <c r="A7" s="9" t="s">
        <v>11</v>
      </c>
      <c r="B7" s="143" t="s">
        <v>157</v>
      </c>
      <c r="C7" s="141"/>
      <c r="D7" s="141"/>
      <c r="E7" s="142">
        <v>24000</v>
      </c>
    </row>
    <row r="8" spans="1:5" ht="15.75">
      <c r="A8" s="9" t="s">
        <v>12</v>
      </c>
      <c r="B8" s="143" t="s">
        <v>158</v>
      </c>
      <c r="C8" s="141"/>
      <c r="D8" s="141"/>
      <c r="E8" s="142"/>
    </row>
    <row r="9" spans="1:5" ht="15.75">
      <c r="A9" s="9" t="s">
        <v>13</v>
      </c>
      <c r="B9" s="143" t="s">
        <v>159</v>
      </c>
      <c r="C9" s="141"/>
      <c r="D9" s="141"/>
      <c r="E9" s="142"/>
    </row>
    <row r="10" spans="1:5" ht="15.75">
      <c r="A10" s="9" t="s">
        <v>14</v>
      </c>
      <c r="B10" s="143" t="s">
        <v>2</v>
      </c>
      <c r="C10" s="141">
        <v>877</v>
      </c>
      <c r="D10" s="141"/>
      <c r="E10" s="142">
        <v>723</v>
      </c>
    </row>
    <row r="11" spans="1:5" ht="15.75">
      <c r="A11" s="9" t="s">
        <v>15</v>
      </c>
      <c r="B11" s="143" t="s">
        <v>3</v>
      </c>
      <c r="C11" s="141"/>
      <c r="D11" s="141"/>
      <c r="E11" s="142"/>
    </row>
    <row r="12" spans="1:5" ht="15.75">
      <c r="A12" s="9" t="s">
        <v>16</v>
      </c>
      <c r="B12" s="143" t="s">
        <v>4</v>
      </c>
      <c r="C12" s="141">
        <v>10178</v>
      </c>
      <c r="D12" s="141"/>
      <c r="E12" s="142">
        <v>11882</v>
      </c>
    </row>
    <row r="13" spans="1:5" ht="15.75">
      <c r="A13" s="9" t="s">
        <v>17</v>
      </c>
      <c r="B13" s="143" t="s">
        <v>5</v>
      </c>
      <c r="C13" s="141">
        <v>421</v>
      </c>
      <c r="D13" s="141"/>
      <c r="E13" s="142">
        <v>728</v>
      </c>
    </row>
    <row r="14" spans="1:5" ht="15.75">
      <c r="A14" s="9" t="s">
        <v>18</v>
      </c>
      <c r="B14" s="136" t="s">
        <v>160</v>
      </c>
      <c r="C14" s="141"/>
      <c r="D14" s="141"/>
      <c r="E14" s="142"/>
    </row>
    <row r="15" spans="1:5" s="139" customFormat="1" ht="31.5">
      <c r="A15" s="10" t="s">
        <v>19</v>
      </c>
      <c r="B15" s="136" t="s">
        <v>163</v>
      </c>
      <c r="C15" s="137">
        <f>SUM(C16:C17)</f>
        <v>0</v>
      </c>
      <c r="D15" s="137">
        <f>SUM(D16:D17)</f>
        <v>0</v>
      </c>
      <c r="E15" s="138">
        <f>SUM(E16:E17)</f>
        <v>0</v>
      </c>
    </row>
    <row r="16" spans="1:5" ht="15.75">
      <c r="A16" s="9" t="s">
        <v>20</v>
      </c>
      <c r="B16" s="143" t="s">
        <v>164</v>
      </c>
      <c r="C16" s="141"/>
      <c r="D16" s="141"/>
      <c r="E16" s="142"/>
    </row>
    <row r="17" spans="1:5" ht="15.75">
      <c r="A17" s="9" t="s">
        <v>21</v>
      </c>
      <c r="B17" s="143" t="s">
        <v>165</v>
      </c>
      <c r="C17" s="141"/>
      <c r="D17" s="141"/>
      <c r="E17" s="142">
        <v>0</v>
      </c>
    </row>
    <row r="18" spans="1:5" s="147" customFormat="1" ht="31.5">
      <c r="A18" s="11" t="s">
        <v>22</v>
      </c>
      <c r="B18" s="144" t="s">
        <v>166</v>
      </c>
      <c r="C18" s="145">
        <f>SUM(C4+C15)</f>
        <v>11476</v>
      </c>
      <c r="D18" s="145">
        <f>SUM(D4+D15)</f>
        <v>0</v>
      </c>
      <c r="E18" s="146">
        <f>SUM(E4+E15)</f>
        <v>37333</v>
      </c>
    </row>
    <row r="19" spans="1:5" s="139" customFormat="1" ht="31.5">
      <c r="A19" s="10" t="s">
        <v>23</v>
      </c>
      <c r="B19" s="144" t="s">
        <v>167</v>
      </c>
      <c r="C19" s="137">
        <f>C14+C17</f>
        <v>0</v>
      </c>
      <c r="D19" s="137">
        <f>D14+D17</f>
        <v>0</v>
      </c>
      <c r="E19" s="138">
        <f>E14+E17</f>
        <v>0</v>
      </c>
    </row>
    <row r="20" spans="1:5" s="139" customFormat="1" ht="31.5">
      <c r="A20" s="10" t="s">
        <v>24</v>
      </c>
      <c r="B20" s="136" t="s">
        <v>168</v>
      </c>
      <c r="C20" s="137">
        <f>SUM(C21:C24)</f>
        <v>16340</v>
      </c>
      <c r="D20" s="137">
        <f>SUM(D21:D24)</f>
        <v>1</v>
      </c>
      <c r="E20" s="138">
        <f>SUM(E21:E24)</f>
        <v>39456</v>
      </c>
    </row>
    <row r="21" spans="1:5" ht="15.75">
      <c r="A21" s="9" t="s">
        <v>25</v>
      </c>
      <c r="B21" s="143" t="s">
        <v>169</v>
      </c>
      <c r="C21" s="141">
        <v>15133</v>
      </c>
      <c r="D21" s="141">
        <v>1</v>
      </c>
      <c r="E21" s="142">
        <v>37952</v>
      </c>
    </row>
    <row r="22" spans="1:5" ht="15.75">
      <c r="A22" s="9" t="s">
        <v>26</v>
      </c>
      <c r="B22" s="143" t="s">
        <v>170</v>
      </c>
      <c r="C22" s="141"/>
      <c r="D22" s="141"/>
      <c r="E22" s="142"/>
    </row>
    <row r="23" spans="1:5" ht="15.75">
      <c r="A23" s="9" t="s">
        <v>152</v>
      </c>
      <c r="B23" s="143" t="s">
        <v>171</v>
      </c>
      <c r="C23" s="141">
        <v>1131</v>
      </c>
      <c r="D23" s="141"/>
      <c r="E23" s="142">
        <v>1015</v>
      </c>
    </row>
    <row r="24" spans="1:5" ht="15.75">
      <c r="A24" s="9" t="s">
        <v>153</v>
      </c>
      <c r="B24" s="143" t="s">
        <v>172</v>
      </c>
      <c r="C24" s="141">
        <v>76</v>
      </c>
      <c r="D24" s="141"/>
      <c r="E24" s="142">
        <v>489</v>
      </c>
    </row>
    <row r="25" spans="1:5" s="147" customFormat="1" ht="31.5">
      <c r="A25" s="11" t="s">
        <v>184</v>
      </c>
      <c r="B25" s="136" t="s">
        <v>173</v>
      </c>
      <c r="C25" s="145">
        <f>SUM(C26:C29)</f>
        <v>0</v>
      </c>
      <c r="D25" s="145">
        <f>SUM(D26:D29)</f>
        <v>0</v>
      </c>
      <c r="E25" s="146">
        <f>SUM(E26:E29)</f>
        <v>0</v>
      </c>
    </row>
    <row r="26" spans="1:5" s="147" customFormat="1" ht="15.75">
      <c r="A26" s="11" t="s">
        <v>185</v>
      </c>
      <c r="B26" s="143" t="s">
        <v>169</v>
      </c>
      <c r="C26" s="145"/>
      <c r="D26" s="145"/>
      <c r="E26" s="146"/>
    </row>
    <row r="27" spans="1:5" s="147" customFormat="1" ht="15.75">
      <c r="A27" s="11" t="s">
        <v>186</v>
      </c>
      <c r="B27" s="143" t="s">
        <v>170</v>
      </c>
      <c r="C27" s="145"/>
      <c r="D27" s="145"/>
      <c r="E27" s="146"/>
    </row>
    <row r="28" spans="1:5" s="147" customFormat="1" ht="15.75">
      <c r="A28" s="11" t="s">
        <v>187</v>
      </c>
      <c r="B28" s="143" t="s">
        <v>171</v>
      </c>
      <c r="C28" s="145"/>
      <c r="D28" s="145"/>
      <c r="E28" s="146"/>
    </row>
    <row r="29" spans="1:5" s="147" customFormat="1" ht="15.75">
      <c r="A29" s="11" t="s">
        <v>188</v>
      </c>
      <c r="B29" s="143" t="s">
        <v>172</v>
      </c>
      <c r="C29" s="145"/>
      <c r="D29" s="145"/>
      <c r="E29" s="146"/>
    </row>
    <row r="30" spans="1:5" s="139" customFormat="1" ht="31.5">
      <c r="A30" s="10" t="s">
        <v>189</v>
      </c>
      <c r="B30" s="136" t="s">
        <v>205</v>
      </c>
      <c r="C30" s="137">
        <f>SUM(C31:C32)</f>
        <v>-3733</v>
      </c>
      <c r="D30" s="137">
        <f>SUM(D31:D32)</f>
        <v>-1</v>
      </c>
      <c r="E30" s="138">
        <f>SUM(E31:E32)</f>
        <v>-1108</v>
      </c>
    </row>
    <row r="31" spans="1:5" s="139" customFormat="1" ht="31.5">
      <c r="A31" s="10" t="s">
        <v>190</v>
      </c>
      <c r="B31" s="143" t="s">
        <v>206</v>
      </c>
      <c r="C31" s="141">
        <f>C4-C21-C24</f>
        <v>-3733</v>
      </c>
      <c r="D31" s="141">
        <f>D4-D21-D24</f>
        <v>-1</v>
      </c>
      <c r="E31" s="142">
        <f>E4-E21-E24</f>
        <v>-1108</v>
      </c>
    </row>
    <row r="32" spans="1:5" s="139" customFormat="1" ht="36.75" customHeight="1">
      <c r="A32" s="10" t="s">
        <v>191</v>
      </c>
      <c r="B32" s="143" t="s">
        <v>207</v>
      </c>
      <c r="C32" s="141">
        <f>C16-C26-C29</f>
        <v>0</v>
      </c>
      <c r="D32" s="141">
        <f>D16-D26-D29</f>
        <v>0</v>
      </c>
      <c r="E32" s="142">
        <f>E16-E26-E29</f>
        <v>0</v>
      </c>
    </row>
    <row r="33" spans="1:5" s="139" customFormat="1" ht="34.5" customHeight="1">
      <c r="A33" s="10" t="s">
        <v>192</v>
      </c>
      <c r="B33" s="136" t="s">
        <v>208</v>
      </c>
      <c r="C33" s="137">
        <f>SUM(C34:D35)</f>
        <v>-1131</v>
      </c>
      <c r="D33" s="137">
        <f>SUM(D34:D35)</f>
        <v>0</v>
      </c>
      <c r="E33" s="138">
        <f>SUM(E34:F35)</f>
        <v>-1015</v>
      </c>
    </row>
    <row r="34" spans="1:5" s="139" customFormat="1" ht="31.5" customHeight="1">
      <c r="A34" s="10" t="s">
        <v>193</v>
      </c>
      <c r="B34" s="143" t="s">
        <v>209</v>
      </c>
      <c r="C34" s="141">
        <f>C14-C22-C23</f>
        <v>-1131</v>
      </c>
      <c r="D34" s="141">
        <f>D14-D22-D23</f>
        <v>0</v>
      </c>
      <c r="E34" s="142">
        <f>E14-E22-E23</f>
        <v>-1015</v>
      </c>
    </row>
    <row r="35" spans="1:5" s="139" customFormat="1" ht="30.75" customHeight="1">
      <c r="A35" s="10" t="s">
        <v>194</v>
      </c>
      <c r="B35" s="143" t="s">
        <v>210</v>
      </c>
      <c r="C35" s="141">
        <f>C17-C27-C28</f>
        <v>0</v>
      </c>
      <c r="D35" s="141">
        <f>D17-D27-D28</f>
        <v>0</v>
      </c>
      <c r="E35" s="142">
        <f>E17-E27-E28</f>
        <v>0</v>
      </c>
    </row>
    <row r="36" spans="1:5" s="139" customFormat="1" ht="31.5">
      <c r="A36" s="10" t="s">
        <v>195</v>
      </c>
      <c r="B36" s="136" t="s">
        <v>217</v>
      </c>
      <c r="C36" s="137">
        <f>(C16-C26)+C35</f>
        <v>0</v>
      </c>
      <c r="D36" s="137">
        <f>(D16-D26)+D35</f>
        <v>0</v>
      </c>
      <c r="E36" s="138">
        <f>(E16-E26)+E35</f>
        <v>0</v>
      </c>
    </row>
    <row r="37" spans="1:5" s="139" customFormat="1" ht="21" customHeight="1">
      <c r="A37" s="10" t="s">
        <v>196</v>
      </c>
      <c r="B37" s="136" t="s">
        <v>211</v>
      </c>
      <c r="C37" s="137"/>
      <c r="D37" s="137"/>
      <c r="E37" s="138"/>
    </row>
    <row r="38" spans="1:5" s="139" customFormat="1" ht="21" customHeight="1">
      <c r="A38" s="10" t="s">
        <v>197</v>
      </c>
      <c r="B38" s="136" t="s">
        <v>212</v>
      </c>
      <c r="C38" s="137"/>
      <c r="D38" s="137"/>
      <c r="E38" s="138"/>
    </row>
    <row r="39" spans="1:5" s="148" customFormat="1" ht="34.5" customHeight="1">
      <c r="A39" s="9" t="s">
        <v>213</v>
      </c>
      <c r="B39" s="143" t="s">
        <v>214</v>
      </c>
      <c r="C39" s="141">
        <f>(C4+C14)-(C21+C22+C23)</f>
        <v>-4788</v>
      </c>
      <c r="D39" s="141">
        <f>(D4+D14)-(D21+D22+D23)</f>
        <v>-1</v>
      </c>
      <c r="E39" s="142">
        <f>(E4+E14)-(E21+E22+E23)</f>
        <v>-1634</v>
      </c>
    </row>
    <row r="40" spans="1:5" s="148" customFormat="1" ht="34.5" customHeight="1" thickBot="1">
      <c r="A40" s="12" t="s">
        <v>215</v>
      </c>
      <c r="B40" s="149" t="s">
        <v>216</v>
      </c>
      <c r="C40" s="150">
        <f>C36-C37</f>
        <v>0</v>
      </c>
      <c r="D40" s="150">
        <f>D36-D37</f>
        <v>0</v>
      </c>
      <c r="E40" s="151">
        <f>E36-E37</f>
        <v>0</v>
      </c>
    </row>
    <row r="41" spans="1:5" ht="15.75">
      <c r="A41" s="45" t="s">
        <v>0</v>
      </c>
      <c r="B41" s="152"/>
      <c r="C41" s="153"/>
      <c r="D41" s="153"/>
      <c r="E41" s="153"/>
    </row>
    <row r="42" spans="1:5" ht="26.25" customHeight="1" thickBot="1">
      <c r="A42" s="180" t="s">
        <v>36</v>
      </c>
      <c r="B42" s="180"/>
      <c r="C42" s="180"/>
      <c r="D42" s="180"/>
      <c r="E42" s="180"/>
    </row>
    <row r="43" spans="1:5" s="13" customFormat="1" ht="19.5" customHeight="1">
      <c r="A43" s="15" t="s">
        <v>0</v>
      </c>
      <c r="B43" s="16" t="s">
        <v>37</v>
      </c>
      <c r="C43" s="181" t="s">
        <v>38</v>
      </c>
      <c r="D43" s="182"/>
      <c r="E43" s="183"/>
    </row>
    <row r="44" spans="1:5" ht="31.5">
      <c r="A44" s="10" t="s">
        <v>39</v>
      </c>
      <c r="B44" s="136" t="s">
        <v>174</v>
      </c>
      <c r="C44" s="154">
        <f>SUM(C45+C48+C49)</f>
        <v>3604</v>
      </c>
      <c r="D44" s="137">
        <f>SUM(D45+D48+D49)</f>
        <v>0</v>
      </c>
      <c r="E44" s="138">
        <f>SUM(E45+E48+E49)</f>
        <v>2837</v>
      </c>
    </row>
    <row r="45" spans="1:5" ht="15.75">
      <c r="A45" s="9" t="s">
        <v>0</v>
      </c>
      <c r="B45" s="143" t="s">
        <v>175</v>
      </c>
      <c r="C45" s="155">
        <v>1716</v>
      </c>
      <c r="D45" s="141"/>
      <c r="E45" s="142">
        <v>1716</v>
      </c>
    </row>
    <row r="46" spans="1:5" ht="15.75">
      <c r="A46" s="9" t="s">
        <v>0</v>
      </c>
      <c r="B46" s="143" t="s">
        <v>176</v>
      </c>
      <c r="C46" s="155"/>
      <c r="D46" s="141"/>
      <c r="E46" s="142"/>
    </row>
    <row r="47" spans="1:5" ht="15.75">
      <c r="A47" s="9" t="s">
        <v>0</v>
      </c>
      <c r="B47" s="143" t="s">
        <v>177</v>
      </c>
      <c r="C47" s="155"/>
      <c r="D47" s="141"/>
      <c r="E47" s="142"/>
    </row>
    <row r="48" spans="1:5" ht="15.75">
      <c r="A48" s="9"/>
      <c r="B48" s="143" t="s">
        <v>178</v>
      </c>
      <c r="C48" s="155">
        <v>1276</v>
      </c>
      <c r="D48" s="141"/>
      <c r="E48" s="142">
        <v>567</v>
      </c>
    </row>
    <row r="49" spans="1:5" ht="15.75">
      <c r="A49" s="9"/>
      <c r="B49" s="143" t="s">
        <v>179</v>
      </c>
      <c r="C49" s="155">
        <v>612</v>
      </c>
      <c r="D49" s="141"/>
      <c r="E49" s="142">
        <v>554</v>
      </c>
    </row>
    <row r="50" spans="1:5" s="139" customFormat="1" ht="15.75">
      <c r="A50" s="10" t="s">
        <v>40</v>
      </c>
      <c r="B50" s="136" t="s">
        <v>180</v>
      </c>
      <c r="C50" s="154">
        <v>539</v>
      </c>
      <c r="D50" s="137">
        <v>1</v>
      </c>
      <c r="E50" s="138">
        <v>585</v>
      </c>
    </row>
    <row r="51" spans="1:5" s="139" customFormat="1" ht="15.75">
      <c r="A51" s="10" t="s">
        <v>41</v>
      </c>
      <c r="B51" s="136" t="s">
        <v>6</v>
      </c>
      <c r="C51" s="154">
        <v>1131</v>
      </c>
      <c r="D51" s="137"/>
      <c r="E51" s="138">
        <v>1015</v>
      </c>
    </row>
    <row r="52" spans="1:5" s="139" customFormat="1" ht="15.75">
      <c r="A52" s="10" t="s">
        <v>42</v>
      </c>
      <c r="B52" s="136" t="s">
        <v>181</v>
      </c>
      <c r="C52" s="154">
        <v>9506</v>
      </c>
      <c r="D52" s="137">
        <v>-76</v>
      </c>
      <c r="E52" s="138">
        <v>10130</v>
      </c>
    </row>
    <row r="53" spans="1:7" s="139" customFormat="1" ht="31.5">
      <c r="A53" s="10" t="s">
        <v>43</v>
      </c>
      <c r="B53" s="136" t="s">
        <v>182</v>
      </c>
      <c r="C53" s="154">
        <v>1560</v>
      </c>
      <c r="D53" s="137"/>
      <c r="E53" s="138">
        <v>24400</v>
      </c>
      <c r="F53" s="159">
        <f>SUM(C50:C53,C44)</f>
        <v>16340</v>
      </c>
      <c r="G53" s="159">
        <f>SUM(E50:E53,E44)</f>
        <v>38967</v>
      </c>
    </row>
    <row r="54" spans="1:5" ht="48" thickBot="1">
      <c r="A54" s="12"/>
      <c r="B54" s="149" t="s">
        <v>183</v>
      </c>
      <c r="C54" s="156"/>
      <c r="D54" s="157"/>
      <c r="E54" s="158"/>
    </row>
  </sheetData>
  <mergeCells count="2">
    <mergeCell ref="A42:E42"/>
    <mergeCell ref="C43:E43"/>
  </mergeCells>
  <printOptions horizontalCentered="1"/>
  <pageMargins left="0.5905511811023623" right="0.5905511811023623" top="0.984251968503937" bottom="0" header="0.2755905511811024" footer="0.5118110236220472"/>
  <pageSetup horizontalDpi="300" verticalDpi="300" orientation="portrait" paperSize="9" scale="90" r:id="rId1"/>
  <headerFooter alignWithMargins="0">
    <oddHeader>&amp;LAlapítványi és Magániskolák
Egyesülete&amp;C&amp;"Times New Roman CE,Félkövér"&amp;14
BESZÁMOLÓ EREDMÉNYLEVEZETÉSE
2006.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" sqref="G1:G16384"/>
    </sheetView>
  </sheetViews>
  <sheetFormatPr defaultColWidth="9.00390625" defaultRowHeight="12.75"/>
  <cols>
    <col min="1" max="1" width="3.75390625" style="0" customWidth="1"/>
    <col min="2" max="2" width="44.25390625" style="0" customWidth="1"/>
    <col min="3" max="5" width="12.75390625" style="0" customWidth="1"/>
    <col min="6" max="6" width="9.375" style="0" bestFit="1" customWidth="1"/>
    <col min="7" max="7" width="13.125" style="0" bestFit="1" customWidth="1"/>
  </cols>
  <sheetData>
    <row r="1" spans="1:5" s="20" customFormat="1" ht="47.25">
      <c r="A1" s="54" t="s">
        <v>27</v>
      </c>
      <c r="B1" s="21" t="s">
        <v>28</v>
      </c>
      <c r="C1" s="21" t="s">
        <v>29</v>
      </c>
      <c r="D1" s="21" t="s">
        <v>45</v>
      </c>
      <c r="E1" s="22" t="s">
        <v>30</v>
      </c>
    </row>
    <row r="2" spans="1:5" s="2" customFormat="1" ht="16.5" thickBot="1">
      <c r="A2" s="12" t="s">
        <v>31</v>
      </c>
      <c r="B2" s="18" t="s">
        <v>32</v>
      </c>
      <c r="C2" s="18" t="s">
        <v>33</v>
      </c>
      <c r="D2" s="18" t="s">
        <v>34</v>
      </c>
      <c r="E2" s="19" t="s">
        <v>35</v>
      </c>
    </row>
    <row r="3" spans="1:5" ht="15.75">
      <c r="A3" s="26" t="s">
        <v>7</v>
      </c>
      <c r="B3" s="27" t="s">
        <v>46</v>
      </c>
      <c r="C3" s="56">
        <f>SUM(C4:C6)</f>
        <v>5120</v>
      </c>
      <c r="D3" s="56">
        <f>SUM(D4:D6)</f>
        <v>0</v>
      </c>
      <c r="E3" s="57">
        <f>SUM(E4:E6)</f>
        <v>4594</v>
      </c>
    </row>
    <row r="4" spans="1:5" ht="15.75">
      <c r="A4" s="3" t="s">
        <v>8</v>
      </c>
      <c r="B4" s="4" t="s">
        <v>47</v>
      </c>
      <c r="C4" s="58">
        <v>603</v>
      </c>
      <c r="D4" s="58"/>
      <c r="E4" s="59">
        <v>305</v>
      </c>
    </row>
    <row r="5" spans="1:5" ht="15.75">
      <c r="A5" s="3" t="s">
        <v>9</v>
      </c>
      <c r="B5" s="4" t="s">
        <v>48</v>
      </c>
      <c r="C5" s="58">
        <v>4517</v>
      </c>
      <c r="D5" s="58"/>
      <c r="E5" s="59">
        <v>4289</v>
      </c>
    </row>
    <row r="6" spans="1:5" ht="15.75">
      <c r="A6" s="3" t="s">
        <v>10</v>
      </c>
      <c r="B6" s="4" t="s">
        <v>49</v>
      </c>
      <c r="C6" s="58">
        <v>0</v>
      </c>
      <c r="D6" s="58"/>
      <c r="E6" s="59"/>
    </row>
    <row r="7" spans="1:5" ht="15.75">
      <c r="A7" s="3" t="s">
        <v>11</v>
      </c>
      <c r="B7" s="7" t="s">
        <v>50</v>
      </c>
      <c r="C7" s="60">
        <f>SUM(C8:C11)</f>
        <v>8528</v>
      </c>
      <c r="D7" s="60">
        <f>SUM(D8:D11)</f>
        <v>0</v>
      </c>
      <c r="E7" s="61">
        <f>SUM(E8:E11)</f>
        <v>4483</v>
      </c>
    </row>
    <row r="8" spans="1:5" ht="15.75">
      <c r="A8" s="3" t="s">
        <v>12</v>
      </c>
      <c r="B8" s="4" t="s">
        <v>51</v>
      </c>
      <c r="C8" s="58">
        <v>347</v>
      </c>
      <c r="D8" s="58"/>
      <c r="E8" s="59"/>
    </row>
    <row r="9" spans="1:5" ht="15.75">
      <c r="A9" s="3" t="s">
        <v>13</v>
      </c>
      <c r="B9" s="4" t="s">
        <v>52</v>
      </c>
      <c r="C9" s="58">
        <v>4263</v>
      </c>
      <c r="D9" s="58"/>
      <c r="E9" s="59">
        <v>3605</v>
      </c>
    </row>
    <row r="10" spans="1:5" ht="15.75">
      <c r="A10" s="3" t="s">
        <v>14</v>
      </c>
      <c r="B10" s="4" t="s">
        <v>53</v>
      </c>
      <c r="C10" s="58"/>
      <c r="D10" s="58"/>
      <c r="E10" s="59"/>
    </row>
    <row r="11" spans="1:5" ht="15.75">
      <c r="A11" s="3" t="s">
        <v>15</v>
      </c>
      <c r="B11" s="4" t="s">
        <v>54</v>
      </c>
      <c r="C11" s="58">
        <v>3918</v>
      </c>
      <c r="D11" s="58"/>
      <c r="E11" s="59">
        <v>878</v>
      </c>
    </row>
    <row r="12" spans="1:5" s="1" customFormat="1" ht="31.5">
      <c r="A12" s="5" t="s">
        <v>16</v>
      </c>
      <c r="B12" s="8" t="s">
        <v>61</v>
      </c>
      <c r="C12" s="62">
        <f>SUM(C3+C7)</f>
        <v>13648</v>
      </c>
      <c r="D12" s="62">
        <f>SUM(D3+D7)</f>
        <v>0</v>
      </c>
      <c r="E12" s="63">
        <f>SUM(E3+E7)</f>
        <v>9077</v>
      </c>
    </row>
    <row r="13" spans="1:5" ht="15.75">
      <c r="A13" s="3" t="s">
        <v>17</v>
      </c>
      <c r="B13" s="7" t="s">
        <v>154</v>
      </c>
      <c r="C13" s="60">
        <f>SUM(C14:C18)</f>
        <v>10256</v>
      </c>
      <c r="D13" s="60">
        <f>SUM(D14:D18)</f>
        <v>0</v>
      </c>
      <c r="E13" s="61">
        <f>SUM(E14:E18)</f>
        <v>8624</v>
      </c>
    </row>
    <row r="14" spans="1:5" ht="15.75">
      <c r="A14" s="3" t="s">
        <v>18</v>
      </c>
      <c r="B14" s="4" t="s">
        <v>55</v>
      </c>
      <c r="C14" s="58"/>
      <c r="D14" s="58"/>
      <c r="E14" s="59"/>
    </row>
    <row r="15" spans="1:5" ht="15.75">
      <c r="A15" s="3" t="s">
        <v>19</v>
      </c>
      <c r="B15" s="4" t="s">
        <v>56</v>
      </c>
      <c r="C15" s="58">
        <v>15045</v>
      </c>
      <c r="D15" s="58"/>
      <c r="E15" s="59">
        <v>10258</v>
      </c>
    </row>
    <row r="16" spans="1:5" ht="15.75">
      <c r="A16" s="3" t="s">
        <v>20</v>
      </c>
      <c r="B16" s="4" t="s">
        <v>149</v>
      </c>
      <c r="C16" s="58"/>
      <c r="D16" s="58"/>
      <c r="E16" s="59" t="s">
        <v>0</v>
      </c>
    </row>
    <row r="17" spans="1:5" ht="15.75">
      <c r="A17" s="3" t="s">
        <v>21</v>
      </c>
      <c r="B17" s="4" t="s">
        <v>150</v>
      </c>
      <c r="C17" s="58">
        <v>-4789</v>
      </c>
      <c r="D17" s="58"/>
      <c r="E17" s="59">
        <v>-1634</v>
      </c>
    </row>
    <row r="18" spans="1:5" ht="15.75">
      <c r="A18" s="3" t="s">
        <v>22</v>
      </c>
      <c r="B18" s="4" t="s">
        <v>151</v>
      </c>
      <c r="C18" s="58"/>
      <c r="D18" s="58"/>
      <c r="E18" s="59"/>
    </row>
    <row r="19" spans="1:5" ht="15.75">
      <c r="A19" s="3" t="s">
        <v>23</v>
      </c>
      <c r="B19" s="7" t="s">
        <v>57</v>
      </c>
      <c r="C19" s="60">
        <v>3206</v>
      </c>
      <c r="D19" s="60"/>
      <c r="E19" s="61">
        <v>172</v>
      </c>
    </row>
    <row r="20" spans="1:5" ht="15.75">
      <c r="A20" s="3" t="s">
        <v>24</v>
      </c>
      <c r="B20" s="7" t="s">
        <v>58</v>
      </c>
      <c r="C20" s="60"/>
      <c r="D20" s="60"/>
      <c r="E20" s="61"/>
    </row>
    <row r="21" spans="1:5" ht="15.75">
      <c r="A21" s="3" t="s">
        <v>25</v>
      </c>
      <c r="B21" s="7" t="s">
        <v>155</v>
      </c>
      <c r="C21" s="60">
        <f>SUM(C22:C23)</f>
        <v>186</v>
      </c>
      <c r="D21" s="60">
        <f>SUM(D22:D23)</f>
        <v>0</v>
      </c>
      <c r="E21" s="61">
        <f>SUM(E22:E23)</f>
        <v>281</v>
      </c>
    </row>
    <row r="22" spans="1:5" ht="15.75">
      <c r="A22" s="3" t="s">
        <v>26</v>
      </c>
      <c r="B22" s="4" t="s">
        <v>59</v>
      </c>
      <c r="C22" s="58">
        <v>0</v>
      </c>
      <c r="D22" s="58"/>
      <c r="E22" s="59">
        <v>0</v>
      </c>
    </row>
    <row r="23" spans="1:5" ht="15.75">
      <c r="A23" s="3" t="s">
        <v>152</v>
      </c>
      <c r="B23" s="4" t="s">
        <v>60</v>
      </c>
      <c r="C23" s="58">
        <v>186</v>
      </c>
      <c r="D23" s="58"/>
      <c r="E23" s="59">
        <v>281</v>
      </c>
    </row>
    <row r="24" spans="1:7" s="1" customFormat="1" ht="32.25" thickBot="1">
      <c r="A24" s="24" t="s">
        <v>153</v>
      </c>
      <c r="B24" s="25" t="s">
        <v>156</v>
      </c>
      <c r="C24" s="64">
        <f>SUM(C13+C19+C20+C21)</f>
        <v>13648</v>
      </c>
      <c r="D24" s="64">
        <f>SUM(D13+D19+D20+D21)</f>
        <v>0</v>
      </c>
      <c r="E24" s="65">
        <f>SUM(E13+E19+E20+E21)</f>
        <v>9077</v>
      </c>
      <c r="F24" s="160"/>
      <c r="G24" s="160"/>
    </row>
    <row r="26" spans="1:5" ht="12.75">
      <c r="A26" s="184"/>
      <c r="B26" s="184"/>
      <c r="C26" s="184"/>
      <c r="D26" s="184"/>
      <c r="E26" s="184"/>
    </row>
  </sheetData>
  <mergeCells count="1">
    <mergeCell ref="A26:E26"/>
  </mergeCells>
  <printOptions horizontalCentered="1"/>
  <pageMargins left="0.5905511811023623" right="0.5905511811023623" top="1.4173228346456694" bottom="0.984251968503937" header="0.35433070866141736" footer="0.5118110236220472"/>
  <pageSetup horizontalDpi="300" verticalDpi="300" orientation="portrait" paperSize="9" r:id="rId1"/>
  <headerFooter alignWithMargins="0">
    <oddHeader>&amp;LAlapítványi és Magániskolák
Egyesülete&amp;C&amp;"Times New Roman CE,Félkövér"&amp;14
BESZÁMOLÓ MÉRLEGE
2006.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0">
      <selection activeCell="A10" sqref="A10"/>
    </sheetView>
  </sheetViews>
  <sheetFormatPr defaultColWidth="9.00390625" defaultRowHeight="12.75"/>
  <cols>
    <col min="1" max="9" width="12.75390625" style="66" customWidth="1"/>
    <col min="10" max="16384" width="9.125" style="66" customWidth="1"/>
  </cols>
  <sheetData>
    <row r="1" spans="1:9" ht="30" customHeight="1" thickBot="1">
      <c r="A1" s="176" t="s">
        <v>231</v>
      </c>
      <c r="B1" s="177"/>
      <c r="C1" s="177"/>
      <c r="D1" s="177"/>
      <c r="E1" s="177"/>
      <c r="F1" s="177"/>
      <c r="G1" s="177"/>
      <c r="H1" s="177"/>
      <c r="I1" s="177"/>
    </row>
    <row r="2" spans="1:9" ht="15.75">
      <c r="A2" s="207" t="s">
        <v>62</v>
      </c>
      <c r="B2" s="208"/>
      <c r="C2" s="197" t="s">
        <v>63</v>
      </c>
      <c r="D2" s="197"/>
      <c r="E2" s="178" t="s">
        <v>64</v>
      </c>
      <c r="F2" s="197" t="s">
        <v>65</v>
      </c>
      <c r="G2" s="197"/>
      <c r="H2" s="197"/>
      <c r="I2" s="171" t="s">
        <v>66</v>
      </c>
    </row>
    <row r="3" spans="1:9" s="2" customFormat="1" ht="30.75" customHeight="1">
      <c r="A3" s="209"/>
      <c r="B3" s="210"/>
      <c r="C3" s="37" t="s">
        <v>67</v>
      </c>
      <c r="D3" s="37" t="s">
        <v>68</v>
      </c>
      <c r="E3" s="170"/>
      <c r="F3" s="37" t="s">
        <v>69</v>
      </c>
      <c r="G3" s="37" t="s">
        <v>70</v>
      </c>
      <c r="H3" s="29" t="s">
        <v>71</v>
      </c>
      <c r="I3" s="172"/>
    </row>
    <row r="4" spans="1:9" s="2" customFormat="1" ht="31.5">
      <c r="A4" s="191" t="s">
        <v>248</v>
      </c>
      <c r="B4" s="192"/>
      <c r="C4" s="37" t="s">
        <v>253</v>
      </c>
      <c r="D4" s="37">
        <v>24000000</v>
      </c>
      <c r="E4" s="83" t="s">
        <v>251</v>
      </c>
      <c r="F4" s="37"/>
      <c r="G4" s="37">
        <v>24000000</v>
      </c>
      <c r="H4" s="29"/>
      <c r="I4" s="82">
        <v>39221</v>
      </c>
    </row>
    <row r="5" spans="1:9" s="2" customFormat="1" ht="15.75">
      <c r="A5" s="191" t="s">
        <v>252</v>
      </c>
      <c r="B5" s="192"/>
      <c r="C5" s="179" t="s">
        <v>255</v>
      </c>
      <c r="D5" s="37">
        <v>400000</v>
      </c>
      <c r="E5" s="83" t="s">
        <v>254</v>
      </c>
      <c r="F5" s="37"/>
      <c r="G5" s="37">
        <v>400000</v>
      </c>
      <c r="H5" s="29"/>
      <c r="I5" s="82">
        <v>39082</v>
      </c>
    </row>
    <row r="6" spans="1:9" s="2" customFormat="1" ht="15.75">
      <c r="A6" s="191" t="s">
        <v>256</v>
      </c>
      <c r="B6" s="192"/>
      <c r="C6" s="179" t="s">
        <v>255</v>
      </c>
      <c r="D6" s="37">
        <v>323000</v>
      </c>
      <c r="E6" s="83" t="s">
        <v>254</v>
      </c>
      <c r="F6" s="37"/>
      <c r="G6" s="37">
        <v>323000</v>
      </c>
      <c r="H6" s="29"/>
      <c r="I6" s="82">
        <v>39082</v>
      </c>
    </row>
    <row r="7" spans="1:9" ht="16.5" thickBot="1">
      <c r="A7" s="205"/>
      <c r="B7" s="206"/>
      <c r="C7" s="67"/>
      <c r="D7" s="68"/>
      <c r="E7" s="68"/>
      <c r="F7" s="68"/>
      <c r="G7" s="68"/>
      <c r="H7" s="68"/>
      <c r="I7" s="69"/>
    </row>
    <row r="10" spans="2:8" ht="15.75">
      <c r="B10" s="193" t="s">
        <v>232</v>
      </c>
      <c r="C10" s="194"/>
      <c r="D10" s="194"/>
      <c r="E10" s="194"/>
      <c r="F10" s="194"/>
      <c r="G10" s="194"/>
      <c r="H10" s="194"/>
    </row>
    <row r="11" spans="2:7" ht="16.5" thickBot="1">
      <c r="B11" s="70"/>
      <c r="C11" s="70"/>
      <c r="D11" s="70"/>
      <c r="E11" s="70"/>
      <c r="F11" s="70"/>
      <c r="G11" s="70"/>
    </row>
    <row r="12" spans="2:8" ht="33" customHeight="1">
      <c r="B12" s="199" t="s">
        <v>115</v>
      </c>
      <c r="C12" s="200"/>
      <c r="D12" s="201"/>
      <c r="E12" s="169" t="s">
        <v>116</v>
      </c>
      <c r="F12" s="196"/>
      <c r="G12" s="197" t="s">
        <v>117</v>
      </c>
      <c r="H12" s="198"/>
    </row>
    <row r="13" spans="2:8" ht="32.25" thickBot="1">
      <c r="B13" s="202"/>
      <c r="C13" s="203"/>
      <c r="D13" s="204"/>
      <c r="E13" s="17" t="s">
        <v>220</v>
      </c>
      <c r="F13" s="17" t="s">
        <v>221</v>
      </c>
      <c r="G13" s="17" t="s">
        <v>118</v>
      </c>
      <c r="H13" s="48" t="s">
        <v>99</v>
      </c>
    </row>
    <row r="14" spans="2:8" ht="15.75">
      <c r="B14" s="173" t="s">
        <v>119</v>
      </c>
      <c r="C14" s="167"/>
      <c r="D14" s="168"/>
      <c r="E14" s="71"/>
      <c r="F14" s="71">
        <v>24000000</v>
      </c>
      <c r="G14" s="72"/>
      <c r="H14" s="73">
        <f>SUM(F14-E14)</f>
        <v>24000000</v>
      </c>
    </row>
    <row r="15" spans="2:8" ht="15.75">
      <c r="B15" s="185" t="s">
        <v>120</v>
      </c>
      <c r="C15" s="186"/>
      <c r="D15" s="187"/>
      <c r="E15" s="74"/>
      <c r="F15" s="74"/>
      <c r="G15" s="75"/>
      <c r="H15" s="76">
        <f aca="true" t="shared" si="0" ref="H15:H24">SUM(F15-E15)</f>
        <v>0</v>
      </c>
    </row>
    <row r="16" spans="2:8" ht="15.75">
      <c r="B16" s="185" t="s">
        <v>121</v>
      </c>
      <c r="C16" s="186"/>
      <c r="D16" s="187"/>
      <c r="E16" s="74"/>
      <c r="F16" s="74"/>
      <c r="G16" s="75"/>
      <c r="H16" s="76">
        <f t="shared" si="0"/>
        <v>0</v>
      </c>
    </row>
    <row r="17" spans="2:8" ht="15.75">
      <c r="B17" s="185" t="s">
        <v>122</v>
      </c>
      <c r="C17" s="186"/>
      <c r="D17" s="187"/>
      <c r="E17" s="74">
        <v>877000</v>
      </c>
      <c r="F17" s="74">
        <v>723000</v>
      </c>
      <c r="G17" s="161">
        <f>F17/E17</f>
        <v>0.8244013683010262</v>
      </c>
      <c r="H17" s="76">
        <f t="shared" si="0"/>
        <v>-154000</v>
      </c>
    </row>
    <row r="18" spans="2:8" ht="15.75">
      <c r="B18" s="185" t="s">
        <v>123</v>
      </c>
      <c r="C18" s="186"/>
      <c r="D18" s="187"/>
      <c r="E18" s="74"/>
      <c r="F18" s="74"/>
      <c r="G18" s="75"/>
      <c r="H18" s="76">
        <f t="shared" si="0"/>
        <v>0</v>
      </c>
    </row>
    <row r="19" spans="2:8" s="79" customFormat="1" ht="15.75">
      <c r="B19" s="195" t="s">
        <v>124</v>
      </c>
      <c r="C19" s="174"/>
      <c r="D19" s="175"/>
      <c r="E19" s="77"/>
      <c r="F19" s="77"/>
      <c r="G19" s="75"/>
      <c r="H19" s="78">
        <f t="shared" si="0"/>
        <v>0</v>
      </c>
    </row>
    <row r="20" spans="2:8" ht="15.75">
      <c r="B20" s="185" t="s">
        <v>125</v>
      </c>
      <c r="C20" s="186"/>
      <c r="D20" s="187"/>
      <c r="E20" s="74"/>
      <c r="F20" s="74"/>
      <c r="G20" s="75"/>
      <c r="H20" s="76">
        <f t="shared" si="0"/>
        <v>0</v>
      </c>
    </row>
    <row r="21" spans="2:8" ht="15.75">
      <c r="B21" s="185" t="s">
        <v>126</v>
      </c>
      <c r="C21" s="186"/>
      <c r="D21" s="187"/>
      <c r="E21" s="74"/>
      <c r="F21" s="74"/>
      <c r="G21" s="75"/>
      <c r="H21" s="76">
        <f t="shared" si="0"/>
        <v>0</v>
      </c>
    </row>
    <row r="22" spans="2:8" s="41" customFormat="1" ht="15.75">
      <c r="B22" s="195" t="s">
        <v>128</v>
      </c>
      <c r="C22" s="174"/>
      <c r="D22" s="175"/>
      <c r="E22" s="39"/>
      <c r="F22" s="39"/>
      <c r="G22" s="75"/>
      <c r="H22" s="40">
        <f t="shared" si="0"/>
        <v>0</v>
      </c>
    </row>
    <row r="23" spans="2:8" ht="15.75">
      <c r="B23" s="185" t="s">
        <v>127</v>
      </c>
      <c r="C23" s="186"/>
      <c r="D23" s="187"/>
      <c r="E23" s="74"/>
      <c r="F23" s="74"/>
      <c r="G23" s="75"/>
      <c r="H23" s="76">
        <f t="shared" si="0"/>
        <v>0</v>
      </c>
    </row>
    <row r="24" spans="2:8" ht="21.75" customHeight="1" thickBot="1">
      <c r="B24" s="188" t="s">
        <v>129</v>
      </c>
      <c r="C24" s="189"/>
      <c r="D24" s="190"/>
      <c r="E24" s="80">
        <f>SUM(E14:E23)</f>
        <v>877000</v>
      </c>
      <c r="F24" s="80">
        <f>SUM(F14:F23)</f>
        <v>24723000</v>
      </c>
      <c r="G24" s="162">
        <f>F24/E24*100</f>
        <v>2819.042189281642</v>
      </c>
      <c r="H24" s="81">
        <f t="shared" si="0"/>
        <v>23846000</v>
      </c>
    </row>
  </sheetData>
  <mergeCells count="25">
    <mergeCell ref="A7:B7"/>
    <mergeCell ref="C2:D2"/>
    <mergeCell ref="F2:H2"/>
    <mergeCell ref="A2:B3"/>
    <mergeCell ref="A6:B6"/>
    <mergeCell ref="B16:D16"/>
    <mergeCell ref="B17:D17"/>
    <mergeCell ref="B22:D22"/>
    <mergeCell ref="A1:I1"/>
    <mergeCell ref="E2:E3"/>
    <mergeCell ref="I2:I3"/>
    <mergeCell ref="B14:D14"/>
    <mergeCell ref="E12:F12"/>
    <mergeCell ref="G12:H12"/>
    <mergeCell ref="B12:D13"/>
    <mergeCell ref="B23:D23"/>
    <mergeCell ref="B24:D24"/>
    <mergeCell ref="A4:B4"/>
    <mergeCell ref="A5:B5"/>
    <mergeCell ref="B10:H10"/>
    <mergeCell ref="B18:D18"/>
    <mergeCell ref="B19:D19"/>
    <mergeCell ref="B20:D20"/>
    <mergeCell ref="B21:D21"/>
    <mergeCell ref="B15:D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&amp;LAlapítványi és Magániskolák
Egyesülete&amp;C
&amp;"Times New Roman,Félkövér"&amp;12KIMUTATÁS A 2006. ÉVI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D47" sqref="D47"/>
    </sheetView>
  </sheetViews>
  <sheetFormatPr defaultColWidth="9.00390625" defaultRowHeight="12.75"/>
  <cols>
    <col min="1" max="1" width="26.375" style="66" customWidth="1"/>
    <col min="2" max="7" width="12.75390625" style="66" customWidth="1"/>
    <col min="8" max="16384" width="9.125" style="66" customWidth="1"/>
  </cols>
  <sheetData>
    <row r="1" spans="1:7" ht="30" customHeight="1" thickBot="1">
      <c r="A1" s="215" t="s">
        <v>94</v>
      </c>
      <c r="B1" s="215"/>
      <c r="C1" s="215"/>
      <c r="D1" s="215"/>
      <c r="E1" s="215"/>
      <c r="F1" s="215"/>
      <c r="G1" s="215"/>
    </row>
    <row r="2" spans="1:7" s="2" customFormat="1" ht="15.75">
      <c r="A2" s="245" t="s">
        <v>37</v>
      </c>
      <c r="B2" s="246"/>
      <c r="C2" s="84" t="s">
        <v>72</v>
      </c>
      <c r="D2" s="84" t="s">
        <v>140</v>
      </c>
      <c r="E2" s="84" t="s">
        <v>141</v>
      </c>
      <c r="F2" s="84" t="s">
        <v>142</v>
      </c>
      <c r="G2" s="85" t="s">
        <v>73</v>
      </c>
    </row>
    <row r="3" spans="1:7" ht="12.75">
      <c r="A3" s="247"/>
      <c r="B3" s="248"/>
      <c r="C3" s="249" t="s">
        <v>93</v>
      </c>
      <c r="D3" s="249"/>
      <c r="E3" s="249"/>
      <c r="F3" s="249"/>
      <c r="G3" s="250"/>
    </row>
    <row r="4" spans="1:7" ht="15.75">
      <c r="A4" s="243" t="s">
        <v>78</v>
      </c>
      <c r="B4" s="244"/>
      <c r="C4" s="74">
        <v>3897</v>
      </c>
      <c r="D4" s="74"/>
      <c r="E4" s="74"/>
      <c r="F4" s="74"/>
      <c r="G4" s="76">
        <f aca="true" t="shared" si="0" ref="G4:G9">C4+D4-E4+F4</f>
        <v>3897</v>
      </c>
    </row>
    <row r="5" spans="1:7" ht="15.75">
      <c r="A5" s="243" t="s">
        <v>77</v>
      </c>
      <c r="B5" s="244"/>
      <c r="C5" s="74">
        <v>17174</v>
      </c>
      <c r="D5" s="74">
        <v>489</v>
      </c>
      <c r="E5" s="74"/>
      <c r="F5" s="74"/>
      <c r="G5" s="76">
        <f t="shared" si="0"/>
        <v>17663</v>
      </c>
    </row>
    <row r="6" spans="1:7" ht="15.75">
      <c r="A6" s="243" t="s">
        <v>74</v>
      </c>
      <c r="B6" s="244"/>
      <c r="C6" s="74">
        <v>0</v>
      </c>
      <c r="D6" s="74"/>
      <c r="E6" s="74"/>
      <c r="F6" s="74"/>
      <c r="G6" s="76">
        <f t="shared" si="0"/>
        <v>0</v>
      </c>
    </row>
    <row r="7" spans="1:7" ht="15.75">
      <c r="A7" s="243" t="s">
        <v>75</v>
      </c>
      <c r="B7" s="244"/>
      <c r="C7" s="74">
        <v>347</v>
      </c>
      <c r="D7" s="74"/>
      <c r="E7" s="74">
        <v>347</v>
      </c>
      <c r="F7" s="74"/>
      <c r="G7" s="76">
        <f t="shared" si="0"/>
        <v>0</v>
      </c>
    </row>
    <row r="8" spans="1:7" ht="15.75">
      <c r="A8" s="243"/>
      <c r="B8" s="244"/>
      <c r="C8" s="74"/>
      <c r="D8" s="74"/>
      <c r="E8" s="74"/>
      <c r="F8" s="74"/>
      <c r="G8" s="76"/>
    </row>
    <row r="9" spans="1:7" ht="16.5" thickBot="1">
      <c r="A9" s="253" t="s">
        <v>76</v>
      </c>
      <c r="B9" s="254"/>
      <c r="C9" s="86">
        <f>SUM(C4:C8)</f>
        <v>21418</v>
      </c>
      <c r="D9" s="86">
        <f>SUM(D4:D8)</f>
        <v>489</v>
      </c>
      <c r="E9" s="86">
        <f>SUM(E4:E8)</f>
        <v>347</v>
      </c>
      <c r="F9" s="86">
        <f>SUM(F4:F8)</f>
        <v>0</v>
      </c>
      <c r="G9" s="87">
        <f t="shared" si="0"/>
        <v>21560</v>
      </c>
    </row>
    <row r="10" spans="1:6" ht="15.75">
      <c r="A10" s="88"/>
      <c r="B10" s="89"/>
      <c r="C10" s="89"/>
      <c r="D10" s="89"/>
      <c r="E10" s="89"/>
      <c r="F10" s="89"/>
    </row>
    <row r="11" spans="1:7" ht="28.5" customHeight="1" thickBot="1">
      <c r="A11" s="215" t="s">
        <v>95</v>
      </c>
      <c r="B11" s="215"/>
      <c r="C11" s="215"/>
      <c r="D11" s="215"/>
      <c r="E11" s="215"/>
      <c r="F11" s="215"/>
      <c r="G11" s="215"/>
    </row>
    <row r="12" spans="1:7" ht="15.75" customHeight="1">
      <c r="A12" s="259" t="s">
        <v>37</v>
      </c>
      <c r="B12" s="260"/>
      <c r="C12" s="264" t="s">
        <v>143</v>
      </c>
      <c r="D12" s="266" t="s">
        <v>222</v>
      </c>
      <c r="E12" s="266"/>
      <c r="F12" s="266"/>
      <c r="G12" s="251" t="s">
        <v>79</v>
      </c>
    </row>
    <row r="13" spans="1:7" s="2" customFormat="1" ht="15" customHeight="1">
      <c r="A13" s="261"/>
      <c r="B13" s="262"/>
      <c r="C13" s="265"/>
      <c r="D13" s="107" t="s">
        <v>72</v>
      </c>
      <c r="E13" s="107" t="s">
        <v>223</v>
      </c>
      <c r="F13" s="107" t="s">
        <v>224</v>
      </c>
      <c r="G13" s="252"/>
    </row>
    <row r="14" spans="1:7" ht="15.75">
      <c r="A14" s="241" t="s">
        <v>78</v>
      </c>
      <c r="B14" s="242"/>
      <c r="C14" s="74">
        <v>3897</v>
      </c>
      <c r="D14" s="74">
        <v>3294</v>
      </c>
      <c r="E14" s="74"/>
      <c r="F14" s="74">
        <v>298</v>
      </c>
      <c r="G14" s="76">
        <f>SUM(C14-D14-E14-F14:F14)</f>
        <v>305</v>
      </c>
    </row>
    <row r="15" spans="1:7" ht="15.75">
      <c r="A15" s="241" t="s">
        <v>203</v>
      </c>
      <c r="B15" s="242"/>
      <c r="C15" s="74"/>
      <c r="D15" s="74"/>
      <c r="E15" s="74"/>
      <c r="F15" s="74"/>
      <c r="G15" s="76">
        <f>SUM(C15-D15-E15-F15:F15)</f>
        <v>0</v>
      </c>
    </row>
    <row r="16" spans="1:7" ht="15.75">
      <c r="A16" s="241" t="s">
        <v>80</v>
      </c>
      <c r="B16" s="242"/>
      <c r="C16" s="74"/>
      <c r="D16" s="74"/>
      <c r="E16" s="90"/>
      <c r="F16" s="74"/>
      <c r="G16" s="76">
        <f>SUM(C16-D16-E16-F16:F16)</f>
        <v>0</v>
      </c>
    </row>
    <row r="17" spans="1:7" ht="15.75">
      <c r="A17" s="241" t="s">
        <v>91</v>
      </c>
      <c r="B17" s="242"/>
      <c r="C17" s="74">
        <v>17663</v>
      </c>
      <c r="D17" s="122">
        <v>12657</v>
      </c>
      <c r="E17" s="74"/>
      <c r="F17" s="74">
        <v>717</v>
      </c>
      <c r="G17" s="76">
        <f>SUM(C17-D17-E17-F17:F17)</f>
        <v>4289</v>
      </c>
    </row>
    <row r="18" spans="1:7" ht="16.5" thickBot="1">
      <c r="A18" s="257" t="s">
        <v>81</v>
      </c>
      <c r="B18" s="258"/>
      <c r="C18" s="80">
        <f>SUM(C14:C17)</f>
        <v>21560</v>
      </c>
      <c r="D18" s="80">
        <f>SUM(D14:D17)</f>
        <v>15951</v>
      </c>
      <c r="E18" s="80">
        <f>SUM(E14:E17)</f>
        <v>0</v>
      </c>
      <c r="F18" s="80">
        <f>SUM(F14:F17)</f>
        <v>1015</v>
      </c>
      <c r="G18" s="91">
        <f>SUM(C18-D18-E18-F18:F18)</f>
        <v>4594</v>
      </c>
    </row>
    <row r="19" spans="1:6" ht="15.75">
      <c r="A19" s="108"/>
      <c r="B19" s="108"/>
      <c r="C19" s="108"/>
      <c r="D19" s="108"/>
      <c r="E19" s="108"/>
      <c r="F19" s="109"/>
    </row>
    <row r="20" spans="1:7" ht="24" customHeight="1" thickBot="1">
      <c r="A20" s="263" t="s">
        <v>92</v>
      </c>
      <c r="B20" s="263"/>
      <c r="C20" s="92"/>
      <c r="D20" s="215" t="s">
        <v>146</v>
      </c>
      <c r="E20" s="215"/>
      <c r="F20" s="215"/>
      <c r="G20" s="215"/>
    </row>
    <row r="21" spans="1:7" ht="26.25" thickBot="1">
      <c r="A21" s="255" t="s">
        <v>82</v>
      </c>
      <c r="B21" s="256"/>
      <c r="C21" s="93"/>
      <c r="D21" s="113"/>
      <c r="E21" s="114"/>
      <c r="F21" s="164" t="s">
        <v>242</v>
      </c>
      <c r="G21" s="165" t="s">
        <v>243</v>
      </c>
    </row>
    <row r="22" spans="1:9" ht="15.75">
      <c r="A22" s="94" t="s">
        <v>83</v>
      </c>
      <c r="B22" s="110">
        <v>3918</v>
      </c>
      <c r="C22" s="93"/>
      <c r="D22" s="115" t="s">
        <v>139</v>
      </c>
      <c r="E22" s="116"/>
      <c r="F22" s="130">
        <f>SUM(F23:F33)</f>
        <v>181267</v>
      </c>
      <c r="G22" s="117">
        <f>SUM(G23:G33)</f>
        <v>100000</v>
      </c>
      <c r="I22" s="96"/>
    </row>
    <row r="23" spans="1:7" ht="15.75">
      <c r="A23" s="95" t="s">
        <v>88</v>
      </c>
      <c r="B23" s="76">
        <v>37333</v>
      </c>
      <c r="C23" s="93"/>
      <c r="D23" s="235" t="s">
        <v>235</v>
      </c>
      <c r="E23" s="236"/>
      <c r="F23" s="125"/>
      <c r="G23" s="40">
        <v>7000</v>
      </c>
    </row>
    <row r="24" spans="1:9" ht="15.75">
      <c r="A24" s="95" t="s">
        <v>198</v>
      </c>
      <c r="B24" s="76">
        <v>37952</v>
      </c>
      <c r="C24" s="93"/>
      <c r="D24" s="239" t="s">
        <v>236</v>
      </c>
      <c r="E24" s="240"/>
      <c r="F24" s="125">
        <v>3000</v>
      </c>
      <c r="G24" s="40"/>
      <c r="I24" s="96"/>
    </row>
    <row r="25" spans="1:9" ht="15.75">
      <c r="A25" s="95" t="s">
        <v>199</v>
      </c>
      <c r="B25" s="76"/>
      <c r="C25" s="93"/>
      <c r="D25" s="239" t="s">
        <v>145</v>
      </c>
      <c r="E25" s="240"/>
      <c r="F25" s="125">
        <v>72000</v>
      </c>
      <c r="G25" s="40"/>
      <c r="I25" s="96"/>
    </row>
    <row r="26" spans="1:9" ht="15.75">
      <c r="A26" s="95" t="s">
        <v>200</v>
      </c>
      <c r="B26" s="76"/>
      <c r="C26" s="93"/>
      <c r="D26" s="239" t="s">
        <v>237</v>
      </c>
      <c r="E26" s="240"/>
      <c r="F26" s="125">
        <v>2000</v>
      </c>
      <c r="G26" s="40">
        <v>91000</v>
      </c>
      <c r="I26" s="96"/>
    </row>
    <row r="27" spans="1:9" ht="15.75">
      <c r="A27" s="95" t="s">
        <v>218</v>
      </c>
      <c r="B27" s="76">
        <v>232</v>
      </c>
      <c r="C27" s="93"/>
      <c r="D27" s="239" t="s">
        <v>204</v>
      </c>
      <c r="E27" s="240"/>
      <c r="F27" s="125"/>
      <c r="G27" s="40">
        <v>2000</v>
      </c>
      <c r="I27" s="96"/>
    </row>
    <row r="28" spans="1:9" ht="15.75">
      <c r="A28" s="95" t="s">
        <v>89</v>
      </c>
      <c r="B28" s="76">
        <v>257</v>
      </c>
      <c r="C28" s="93"/>
      <c r="D28" s="239" t="s">
        <v>238</v>
      </c>
      <c r="E28" s="240"/>
      <c r="F28" s="125">
        <v>22265</v>
      </c>
      <c r="G28" s="40"/>
      <c r="I28" s="96"/>
    </row>
    <row r="29" spans="1:7" ht="15.75">
      <c r="A29" s="95" t="s">
        <v>90</v>
      </c>
      <c r="B29" s="76"/>
      <c r="C29" s="93"/>
      <c r="D29" s="239" t="s">
        <v>239</v>
      </c>
      <c r="E29" s="240"/>
      <c r="F29" s="125"/>
      <c r="G29" s="40"/>
    </row>
    <row r="30" spans="1:7" ht="15.75">
      <c r="A30" s="95" t="s">
        <v>84</v>
      </c>
      <c r="B30" s="76"/>
      <c r="C30" s="93"/>
      <c r="D30" s="235" t="s">
        <v>244</v>
      </c>
      <c r="E30" s="236"/>
      <c r="F30" s="125">
        <v>33002</v>
      </c>
      <c r="G30" s="126"/>
    </row>
    <row r="31" spans="1:7" ht="15.75">
      <c r="A31" s="95" t="s">
        <v>85</v>
      </c>
      <c r="B31" s="76">
        <v>2000</v>
      </c>
      <c r="C31" s="93"/>
      <c r="D31" s="235" t="s">
        <v>245</v>
      </c>
      <c r="E31" s="236"/>
      <c r="F31" s="125">
        <v>49000</v>
      </c>
      <c r="G31" s="126"/>
    </row>
    <row r="32" spans="1:7" ht="15.75">
      <c r="A32" s="95" t="s">
        <v>139</v>
      </c>
      <c r="B32" s="76">
        <v>-68</v>
      </c>
      <c r="D32" s="235"/>
      <c r="E32" s="236"/>
      <c r="F32" s="125"/>
      <c r="G32" s="126"/>
    </row>
    <row r="33" spans="1:7" ht="15.75">
      <c r="A33" s="95" t="s">
        <v>86</v>
      </c>
      <c r="B33" s="76"/>
      <c r="C33" s="93"/>
      <c r="D33" s="235"/>
      <c r="E33" s="236"/>
      <c r="F33" s="125"/>
      <c r="G33" s="126"/>
    </row>
    <row r="34" spans="1:9" ht="15.75">
      <c r="A34" s="123"/>
      <c r="B34" s="76"/>
      <c r="C34" s="93"/>
      <c r="D34" s="237" t="s">
        <v>85</v>
      </c>
      <c r="E34" s="238"/>
      <c r="F34" s="125">
        <f>SUM(F35:F39)</f>
        <v>3333000</v>
      </c>
      <c r="G34" s="126">
        <f>SUM(G35:G38)</f>
        <v>272000</v>
      </c>
      <c r="I34" s="96"/>
    </row>
    <row r="35" spans="1:7" ht="15.75">
      <c r="A35" s="95"/>
      <c r="B35" s="76"/>
      <c r="C35" s="93"/>
      <c r="D35" s="226" t="s">
        <v>144</v>
      </c>
      <c r="E35" s="227"/>
      <c r="F35" s="127">
        <v>983000</v>
      </c>
      <c r="G35" s="128"/>
    </row>
    <row r="36" spans="1:7" ht="15.75">
      <c r="A36" s="95"/>
      <c r="B36" s="76"/>
      <c r="C36" s="93"/>
      <c r="D36" s="226" t="s">
        <v>240</v>
      </c>
      <c r="E36" s="227"/>
      <c r="F36" s="127">
        <v>150000</v>
      </c>
      <c r="G36" s="128"/>
    </row>
    <row r="37" spans="1:7" ht="15.75">
      <c r="A37" s="95"/>
      <c r="B37" s="76"/>
      <c r="C37" s="93"/>
      <c r="D37" s="226" t="s">
        <v>247</v>
      </c>
      <c r="E37" s="227"/>
      <c r="F37" s="127">
        <v>2000000</v>
      </c>
      <c r="G37" s="128"/>
    </row>
    <row r="38" spans="1:7" ht="15.75">
      <c r="A38" s="123"/>
      <c r="B38" s="76"/>
      <c r="C38" s="93"/>
      <c r="D38" s="226" t="s">
        <v>241</v>
      </c>
      <c r="E38" s="227"/>
      <c r="F38" s="127"/>
      <c r="G38" s="128">
        <v>272000</v>
      </c>
    </row>
    <row r="39" spans="1:7" ht="16.5" thickBot="1">
      <c r="A39" s="97" t="s">
        <v>87</v>
      </c>
      <c r="B39" s="91">
        <f>SUM(B22+B23-B24-B25-B27-B28-B31-B32+B34+B38)</f>
        <v>878</v>
      </c>
      <c r="C39" s="163"/>
      <c r="D39" s="228" t="s">
        <v>246</v>
      </c>
      <c r="E39" s="229"/>
      <c r="F39" s="129">
        <v>200000</v>
      </c>
      <c r="G39" s="124"/>
    </row>
    <row r="40" spans="1:6" ht="15.75">
      <c r="A40" s="111"/>
      <c r="B40" s="112"/>
      <c r="C40" s="92"/>
      <c r="D40" s="92"/>
      <c r="E40" s="92"/>
      <c r="F40" s="88"/>
    </row>
    <row r="41" spans="1:7" ht="24" customHeight="1" thickBot="1">
      <c r="A41" s="120"/>
      <c r="B41" s="215" t="s">
        <v>202</v>
      </c>
      <c r="C41" s="215"/>
      <c r="D41" s="215"/>
      <c r="E41" s="215"/>
      <c r="F41" s="120"/>
      <c r="G41" s="121" t="s">
        <v>225</v>
      </c>
    </row>
    <row r="42" spans="1:8" ht="32.25" customHeight="1">
      <c r="A42" s="230" t="s">
        <v>37</v>
      </c>
      <c r="B42" s="231"/>
      <c r="C42" s="47" t="s">
        <v>130</v>
      </c>
      <c r="D42" s="47" t="s">
        <v>131</v>
      </c>
      <c r="E42" s="234" t="s">
        <v>96</v>
      </c>
      <c r="F42" s="234"/>
      <c r="G42" s="213" t="s">
        <v>97</v>
      </c>
      <c r="H42" s="118"/>
    </row>
    <row r="43" spans="1:8" ht="23.25" customHeight="1" thickBot="1">
      <c r="A43" s="232"/>
      <c r="B43" s="233"/>
      <c r="C43" s="216" t="s">
        <v>226</v>
      </c>
      <c r="D43" s="217"/>
      <c r="E43" s="98" t="s">
        <v>98</v>
      </c>
      <c r="F43" s="98" t="s">
        <v>99</v>
      </c>
      <c r="G43" s="214"/>
      <c r="H43" s="118"/>
    </row>
    <row r="44" spans="1:8" ht="15.75">
      <c r="A44" s="224" t="s">
        <v>100</v>
      </c>
      <c r="B44" s="225"/>
      <c r="C44" s="71"/>
      <c r="D44" s="71"/>
      <c r="E44" s="99"/>
      <c r="F44" s="71">
        <v>0</v>
      </c>
      <c r="G44" s="73"/>
      <c r="H44" s="119"/>
    </row>
    <row r="45" spans="1:8" ht="15.75">
      <c r="A45" s="218" t="s">
        <v>101</v>
      </c>
      <c r="B45" s="219"/>
      <c r="C45" s="74">
        <v>15045</v>
      </c>
      <c r="D45" s="74">
        <v>10256</v>
      </c>
      <c r="E45" s="100">
        <f>D45/C45</f>
        <v>0.6816882685277501</v>
      </c>
      <c r="F45" s="74">
        <f>D45-C45</f>
        <v>-4789</v>
      </c>
      <c r="G45" s="76"/>
      <c r="H45" s="119"/>
    </row>
    <row r="46" spans="1:7" ht="15.75">
      <c r="A46" s="218" t="s">
        <v>147</v>
      </c>
      <c r="B46" s="219"/>
      <c r="C46" s="74"/>
      <c r="D46" s="74">
        <v>2</v>
      </c>
      <c r="E46" s="100"/>
      <c r="F46" s="74">
        <f aca="true" t="shared" si="1" ref="F46:F52">D46-C46</f>
        <v>2</v>
      </c>
      <c r="G46" s="76"/>
    </row>
    <row r="47" spans="1:7" ht="15.75">
      <c r="A47" s="218" t="s">
        <v>102</v>
      </c>
      <c r="B47" s="219"/>
      <c r="C47" s="74">
        <v>-1131</v>
      </c>
      <c r="D47" s="74">
        <v>-1015</v>
      </c>
      <c r="E47" s="100">
        <f>D47/C47</f>
        <v>0.8974358974358975</v>
      </c>
      <c r="F47" s="74">
        <f t="shared" si="1"/>
        <v>116</v>
      </c>
      <c r="G47" s="76"/>
    </row>
    <row r="48" spans="1:7" ht="15.75">
      <c r="A48" s="218" t="s">
        <v>103</v>
      </c>
      <c r="B48" s="219"/>
      <c r="C48" s="74"/>
      <c r="D48" s="74"/>
      <c r="E48" s="100"/>
      <c r="F48" s="74">
        <f t="shared" si="1"/>
        <v>0</v>
      </c>
      <c r="G48" s="76"/>
    </row>
    <row r="49" spans="1:7" ht="15.75">
      <c r="A49" s="220" t="s">
        <v>104</v>
      </c>
      <c r="B49" s="221"/>
      <c r="C49" s="101"/>
      <c r="D49" s="74"/>
      <c r="E49" s="100"/>
      <c r="F49" s="74">
        <f t="shared" si="1"/>
        <v>0</v>
      </c>
      <c r="G49" s="76"/>
    </row>
    <row r="50" spans="1:7" ht="15.75">
      <c r="A50" s="220" t="s">
        <v>105</v>
      </c>
      <c r="B50" s="221"/>
      <c r="C50" s="101"/>
      <c r="D50" s="74"/>
      <c r="E50" s="100"/>
      <c r="F50" s="74">
        <f t="shared" si="1"/>
        <v>0</v>
      </c>
      <c r="G50" s="76"/>
    </row>
    <row r="51" spans="1:7" ht="31.5" customHeight="1">
      <c r="A51" s="222" t="s">
        <v>227</v>
      </c>
      <c r="B51" s="223"/>
      <c r="C51" s="77">
        <v>-3657</v>
      </c>
      <c r="D51" s="74">
        <v>-619</v>
      </c>
      <c r="E51" s="100">
        <f>D51/C51</f>
        <v>0.1692644243915778</v>
      </c>
      <c r="F51" s="74">
        <f t="shared" si="1"/>
        <v>3038</v>
      </c>
      <c r="G51" s="76"/>
    </row>
    <row r="52" spans="1:7" ht="30.75" customHeight="1" thickBot="1">
      <c r="A52" s="211" t="s">
        <v>228</v>
      </c>
      <c r="B52" s="212"/>
      <c r="C52" s="102"/>
      <c r="D52" s="103"/>
      <c r="E52" s="104"/>
      <c r="F52" s="103">
        <f t="shared" si="1"/>
        <v>0</v>
      </c>
      <c r="G52" s="87"/>
    </row>
    <row r="53" spans="1:6" ht="15">
      <c r="A53" s="105"/>
      <c r="B53" s="106"/>
      <c r="C53" s="106"/>
      <c r="D53" s="106"/>
      <c r="E53" s="106"/>
      <c r="F53" s="105"/>
    </row>
  </sheetData>
  <mergeCells count="53">
    <mergeCell ref="D27:E27"/>
    <mergeCell ref="D28:E28"/>
    <mergeCell ref="C12:C13"/>
    <mergeCell ref="D12:F12"/>
    <mergeCell ref="D23:E23"/>
    <mergeCell ref="D24:E24"/>
    <mergeCell ref="D25:E25"/>
    <mergeCell ref="D26:E26"/>
    <mergeCell ref="A9:B9"/>
    <mergeCell ref="A4:B4"/>
    <mergeCell ref="A5:B5"/>
    <mergeCell ref="A21:B21"/>
    <mergeCell ref="A18:B18"/>
    <mergeCell ref="A11:G11"/>
    <mergeCell ref="A17:B17"/>
    <mergeCell ref="D20:G20"/>
    <mergeCell ref="A12:B13"/>
    <mergeCell ref="A20:B20"/>
    <mergeCell ref="A1:G1"/>
    <mergeCell ref="A14:B14"/>
    <mergeCell ref="A15:B15"/>
    <mergeCell ref="A16:B16"/>
    <mergeCell ref="A6:B6"/>
    <mergeCell ref="A7:B7"/>
    <mergeCell ref="A8:B8"/>
    <mergeCell ref="A2:B3"/>
    <mergeCell ref="C3:G3"/>
    <mergeCell ref="G12:G13"/>
    <mergeCell ref="D29:E29"/>
    <mergeCell ref="D30:E30"/>
    <mergeCell ref="D31:E31"/>
    <mergeCell ref="D32:E32"/>
    <mergeCell ref="D33:E33"/>
    <mergeCell ref="D34:E34"/>
    <mergeCell ref="D35:E35"/>
    <mergeCell ref="D36:E36"/>
    <mergeCell ref="A46:B46"/>
    <mergeCell ref="A47:B47"/>
    <mergeCell ref="D37:E37"/>
    <mergeCell ref="D38:E38"/>
    <mergeCell ref="D39:E39"/>
    <mergeCell ref="A42:B43"/>
    <mergeCell ref="E42:F42"/>
    <mergeCell ref="A52:B52"/>
    <mergeCell ref="G42:G43"/>
    <mergeCell ref="B41:E41"/>
    <mergeCell ref="C43:D43"/>
    <mergeCell ref="A48:B48"/>
    <mergeCell ref="A49:B49"/>
    <mergeCell ref="A50:B50"/>
    <mergeCell ref="A51:B51"/>
    <mergeCell ref="A44:B44"/>
    <mergeCell ref="A45:B45"/>
  </mergeCells>
  <printOptions horizontalCentered="1"/>
  <pageMargins left="0.5511811023622047" right="0.5905511811023623" top="1.12" bottom="0.4724409448818898" header="0.4" footer="0.5118110236220472"/>
  <pageSetup horizontalDpi="300" verticalDpi="300" orientation="portrait" paperSize="9" scale="90" r:id="rId1"/>
  <headerFooter alignWithMargins="0">
    <oddHeader>&amp;LAlapítványi és Magániskolák 
Egyesülete&amp;C&amp;"Times New Roman CE,Félkövér"&amp;14
VAGYONNAL KAPCSOLATOS KIMUTATÁSOK
2006.
</oddHead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8">
      <selection activeCell="C8" sqref="C8"/>
    </sheetView>
  </sheetViews>
  <sheetFormatPr defaultColWidth="9.00390625" defaultRowHeight="12.75"/>
  <cols>
    <col min="1" max="1" width="40.00390625" style="0" customWidth="1"/>
    <col min="2" max="6" width="12.75390625" style="0" customWidth="1"/>
  </cols>
  <sheetData>
    <row r="1" spans="1:6" s="6" customFormat="1" ht="38.25" customHeight="1" thickBot="1">
      <c r="A1" s="271" t="s">
        <v>233</v>
      </c>
      <c r="B1" s="215"/>
      <c r="C1" s="215"/>
      <c r="D1" s="215"/>
      <c r="E1" s="215"/>
      <c r="F1" s="215"/>
    </row>
    <row r="2" spans="1:6" ht="15.75" customHeight="1">
      <c r="A2" s="207" t="s">
        <v>37</v>
      </c>
      <c r="B2" s="49" t="s">
        <v>229</v>
      </c>
      <c r="C2" s="49" t="s">
        <v>224</v>
      </c>
      <c r="D2" s="281" t="s">
        <v>96</v>
      </c>
      <c r="E2" s="281"/>
      <c r="F2" s="171" t="s">
        <v>97</v>
      </c>
    </row>
    <row r="3" spans="1:6" ht="16.5" customHeight="1" thickBot="1">
      <c r="A3" s="275"/>
      <c r="B3" s="274" t="s">
        <v>230</v>
      </c>
      <c r="C3" s="274"/>
      <c r="D3" s="36" t="s">
        <v>98</v>
      </c>
      <c r="E3" s="36" t="s">
        <v>99</v>
      </c>
      <c r="F3" s="280"/>
    </row>
    <row r="4" spans="1:6" ht="20.25" customHeight="1">
      <c r="A4" s="33" t="s">
        <v>106</v>
      </c>
      <c r="B4" s="166"/>
      <c r="C4" s="166"/>
      <c r="D4" s="133"/>
      <c r="E4" s="34"/>
      <c r="F4" s="35"/>
    </row>
    <row r="5" spans="1:6" ht="15.75">
      <c r="A5" s="3" t="s">
        <v>107</v>
      </c>
      <c r="B5" s="23"/>
      <c r="C5" s="23"/>
      <c r="D5" s="134"/>
      <c r="E5" s="4"/>
      <c r="F5" s="14"/>
    </row>
    <row r="6" spans="1:6" ht="15.75">
      <c r="A6" s="3" t="s">
        <v>108</v>
      </c>
      <c r="B6" s="23"/>
      <c r="C6" s="23"/>
      <c r="D6" s="134"/>
      <c r="E6" s="4"/>
      <c r="F6" s="14"/>
    </row>
    <row r="7" spans="1:6" ht="15.75">
      <c r="A7" s="3" t="s">
        <v>109</v>
      </c>
      <c r="B7" s="23">
        <v>1560000</v>
      </c>
      <c r="C7" s="23">
        <v>24400000</v>
      </c>
      <c r="D7" s="134">
        <f>C7/B7</f>
        <v>15.64102564102564</v>
      </c>
      <c r="E7" s="23">
        <f>C7-B7</f>
        <v>22840000</v>
      </c>
      <c r="F7" s="14"/>
    </row>
    <row r="8" spans="1:6" ht="15.75">
      <c r="A8" s="3" t="s">
        <v>110</v>
      </c>
      <c r="B8" s="23">
        <v>0</v>
      </c>
      <c r="C8" s="23">
        <v>0</v>
      </c>
      <c r="D8" s="134"/>
      <c r="E8" s="23">
        <f>C8-B8</f>
        <v>0</v>
      </c>
      <c r="F8" s="14"/>
    </row>
    <row r="9" spans="1:6" ht="16.5" thickBot="1">
      <c r="A9" s="30" t="s">
        <v>111</v>
      </c>
      <c r="B9" s="28"/>
      <c r="C9" s="28"/>
      <c r="D9" s="135"/>
      <c r="E9" s="31"/>
      <c r="F9" s="32"/>
    </row>
    <row r="10" spans="1:6" ht="33" customHeight="1">
      <c r="A10" s="33" t="s">
        <v>112</v>
      </c>
      <c r="B10" s="166"/>
      <c r="C10" s="166"/>
      <c r="D10" s="133"/>
      <c r="E10" s="34"/>
      <c r="F10" s="35"/>
    </row>
    <row r="11" spans="1:6" ht="15.75">
      <c r="A11" s="3" t="s">
        <v>113</v>
      </c>
      <c r="B11" s="23"/>
      <c r="C11" s="23"/>
      <c r="D11" s="134"/>
      <c r="E11" s="4"/>
      <c r="F11" s="14"/>
    </row>
    <row r="12" spans="1:6" ht="16.5" thickBot="1">
      <c r="A12" s="30" t="s">
        <v>114</v>
      </c>
      <c r="B12" s="28"/>
      <c r="C12" s="28"/>
      <c r="D12" s="135"/>
      <c r="E12" s="31"/>
      <c r="F12" s="32"/>
    </row>
    <row r="14" spans="1:6" ht="12.75" customHeight="1">
      <c r="A14" s="272" t="s">
        <v>234</v>
      </c>
      <c r="B14" s="273"/>
      <c r="C14" s="273"/>
      <c r="D14" s="273"/>
      <c r="E14" s="273"/>
      <c r="F14" s="273"/>
    </row>
    <row r="15" spans="1:6" ht="38.25" customHeight="1" thickBot="1">
      <c r="A15" s="273"/>
      <c r="B15" s="273"/>
      <c r="C15" s="273"/>
      <c r="D15" s="273"/>
      <c r="E15" s="273"/>
      <c r="F15" s="273"/>
    </row>
    <row r="16" spans="1:6" ht="15.75">
      <c r="A16" s="207" t="s">
        <v>37</v>
      </c>
      <c r="B16" s="208"/>
      <c r="C16" s="46" t="s">
        <v>229</v>
      </c>
      <c r="D16" s="46" t="s">
        <v>224</v>
      </c>
      <c r="E16" s="281" t="s">
        <v>117</v>
      </c>
      <c r="F16" s="282"/>
    </row>
    <row r="17" spans="1:6" ht="16.5" thickBot="1">
      <c r="A17" s="275"/>
      <c r="B17" s="274"/>
      <c r="C17" s="269" t="s">
        <v>230</v>
      </c>
      <c r="D17" s="270"/>
      <c r="E17" s="36" t="s">
        <v>118</v>
      </c>
      <c r="F17" s="38" t="s">
        <v>99</v>
      </c>
    </row>
    <row r="18" spans="1:6" ht="15.75">
      <c r="A18" s="276" t="s">
        <v>132</v>
      </c>
      <c r="B18" s="277"/>
      <c r="C18" s="34"/>
      <c r="D18" s="34"/>
      <c r="E18" s="34"/>
      <c r="F18" s="35"/>
    </row>
    <row r="19" spans="1:6" ht="15.75" customHeight="1">
      <c r="A19" s="278" t="s">
        <v>133</v>
      </c>
      <c r="B19" s="279"/>
      <c r="C19" s="210" t="s">
        <v>134</v>
      </c>
      <c r="D19" s="210"/>
      <c r="E19" s="210"/>
      <c r="F19" s="172"/>
    </row>
    <row r="20" spans="1:6" ht="15.75">
      <c r="A20" s="278" t="s">
        <v>135</v>
      </c>
      <c r="B20" s="279"/>
      <c r="C20" s="210"/>
      <c r="D20" s="210"/>
      <c r="E20" s="210"/>
      <c r="F20" s="172"/>
    </row>
    <row r="21" spans="1:6" ht="15.75">
      <c r="A21" s="278" t="s">
        <v>136</v>
      </c>
      <c r="B21" s="279"/>
      <c r="C21" s="210"/>
      <c r="D21" s="210"/>
      <c r="E21" s="210"/>
      <c r="F21" s="172"/>
    </row>
    <row r="22" spans="1:6" ht="15.75">
      <c r="A22" s="278" t="s">
        <v>137</v>
      </c>
      <c r="B22" s="279"/>
      <c r="C22" s="210"/>
      <c r="D22" s="210"/>
      <c r="E22" s="210"/>
      <c r="F22" s="172"/>
    </row>
    <row r="23" spans="1:6" ht="15.75">
      <c r="A23" s="278" t="s">
        <v>138</v>
      </c>
      <c r="B23" s="279"/>
      <c r="C23" s="210"/>
      <c r="D23" s="210"/>
      <c r="E23" s="210"/>
      <c r="F23" s="172"/>
    </row>
    <row r="24" spans="1:6" s="6" customFormat="1" ht="16.5" thickBot="1">
      <c r="A24" s="267" t="s">
        <v>129</v>
      </c>
      <c r="B24" s="268"/>
      <c r="C24" s="131"/>
      <c r="D24" s="131"/>
      <c r="E24" s="131"/>
      <c r="F24" s="132"/>
    </row>
  </sheetData>
  <mergeCells count="17">
    <mergeCell ref="A21:B21"/>
    <mergeCell ref="A22:B22"/>
    <mergeCell ref="A23:B23"/>
    <mergeCell ref="F2:F3"/>
    <mergeCell ref="E16:F16"/>
    <mergeCell ref="A2:A3"/>
    <mergeCell ref="D2:E2"/>
    <mergeCell ref="A24:B24"/>
    <mergeCell ref="C17:D17"/>
    <mergeCell ref="A1:F1"/>
    <mergeCell ref="A14:F15"/>
    <mergeCell ref="B3:C3"/>
    <mergeCell ref="C19:F23"/>
    <mergeCell ref="A16:B17"/>
    <mergeCell ref="A18:B18"/>
    <mergeCell ref="A19:B19"/>
    <mergeCell ref="A20:B20"/>
  </mergeCells>
  <printOptions horizontalCentered="1"/>
  <pageMargins left="0.59" right="0.7874015748031497" top="0.984251968503937" bottom="0.984251968503937" header="0.37" footer="0.5118110236220472"/>
  <pageSetup horizontalDpi="300" verticalDpi="300" orientation="landscape" paperSize="9" r:id="rId1"/>
  <headerFooter alignWithMargins="0">
    <oddHeader>&amp;LAlapítványi és Magániskolák
Egyesülete&amp;C
&amp;"Times New Roman,Félkövér"&amp;12KIMUTATÁS A 2006. ÉVI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I35"/>
  <sheetViews>
    <sheetView tabSelected="1" workbookViewId="0" topLeftCell="A10">
      <selection activeCell="B31" sqref="B31"/>
    </sheetView>
  </sheetViews>
  <sheetFormatPr defaultColWidth="9.00390625" defaultRowHeight="12.75"/>
  <cols>
    <col min="1" max="1" width="0.37109375" style="0" customWidth="1"/>
    <col min="8" max="8" width="34.625" style="0" customWidth="1"/>
  </cols>
  <sheetData>
    <row r="7" spans="2:8" ht="12.75">
      <c r="B7" s="283" t="s">
        <v>249</v>
      </c>
      <c r="C7" s="284"/>
      <c r="D7" s="284"/>
      <c r="E7" s="284"/>
      <c r="F7" s="284"/>
      <c r="G7" s="284"/>
      <c r="H7" s="284"/>
    </row>
    <row r="8" spans="2:8" ht="12.75">
      <c r="B8" s="284"/>
      <c r="C8" s="284"/>
      <c r="D8" s="284"/>
      <c r="E8" s="284"/>
      <c r="F8" s="284"/>
      <c r="G8" s="284"/>
      <c r="H8" s="284"/>
    </row>
    <row r="9" spans="2:8" ht="12.75">
      <c r="B9" s="284"/>
      <c r="C9" s="284"/>
      <c r="D9" s="284"/>
      <c r="E9" s="284"/>
      <c r="F9" s="284"/>
      <c r="G9" s="284"/>
      <c r="H9" s="284"/>
    </row>
    <row r="10" spans="2:8" ht="12.75">
      <c r="B10" s="284"/>
      <c r="C10" s="284"/>
      <c r="D10" s="284"/>
      <c r="E10" s="284"/>
      <c r="F10" s="284"/>
      <c r="G10" s="284"/>
      <c r="H10" s="284"/>
    </row>
    <row r="11" spans="2:8" ht="12.75">
      <c r="B11" s="284"/>
      <c r="C11" s="284"/>
      <c r="D11" s="284"/>
      <c r="E11" s="284"/>
      <c r="F11" s="284"/>
      <c r="G11" s="284"/>
      <c r="H11" s="284"/>
    </row>
    <row r="12" spans="2:8" ht="12.75">
      <c r="B12" s="284"/>
      <c r="C12" s="284"/>
      <c r="D12" s="284"/>
      <c r="E12" s="284"/>
      <c r="F12" s="284"/>
      <c r="G12" s="284"/>
      <c r="H12" s="284"/>
    </row>
    <row r="13" spans="2:8" ht="12.75">
      <c r="B13" s="284"/>
      <c r="C13" s="284"/>
      <c r="D13" s="284"/>
      <c r="E13" s="284"/>
      <c r="F13" s="284"/>
      <c r="G13" s="284"/>
      <c r="H13" s="284"/>
    </row>
    <row r="14" spans="2:8" ht="12.75">
      <c r="B14" s="284"/>
      <c r="C14" s="284"/>
      <c r="D14" s="284"/>
      <c r="E14" s="284"/>
      <c r="F14" s="284"/>
      <c r="G14" s="284"/>
      <c r="H14" s="284"/>
    </row>
    <row r="15" spans="2:8" ht="12.75">
      <c r="B15" s="284"/>
      <c r="C15" s="284"/>
      <c r="D15" s="284"/>
      <c r="E15" s="284"/>
      <c r="F15" s="284"/>
      <c r="G15" s="284"/>
      <c r="H15" s="284"/>
    </row>
    <row r="18" spans="1:9" ht="12.75">
      <c r="A18" s="42"/>
      <c r="B18" s="285" t="s">
        <v>148</v>
      </c>
      <c r="C18" s="286"/>
      <c r="D18" s="286"/>
      <c r="E18" s="286"/>
      <c r="F18" s="286"/>
      <c r="G18" s="286"/>
      <c r="H18" s="286"/>
      <c r="I18" s="42"/>
    </row>
    <row r="19" spans="1:9" ht="12.75">
      <c r="A19" s="42"/>
      <c r="B19" s="286"/>
      <c r="C19" s="286"/>
      <c r="D19" s="286"/>
      <c r="E19" s="286"/>
      <c r="F19" s="286"/>
      <c r="G19" s="286"/>
      <c r="H19" s="286"/>
      <c r="I19" s="42"/>
    </row>
    <row r="20" spans="1:9" ht="12.75">
      <c r="A20" s="42"/>
      <c r="B20" s="286"/>
      <c r="C20" s="286"/>
      <c r="D20" s="286"/>
      <c r="E20" s="286"/>
      <c r="F20" s="286"/>
      <c r="G20" s="286"/>
      <c r="H20" s="286"/>
      <c r="I20" s="42"/>
    </row>
    <row r="21" spans="1:9" ht="12.75">
      <c r="A21" s="42"/>
      <c r="B21" s="286"/>
      <c r="C21" s="286"/>
      <c r="D21" s="286"/>
      <c r="E21" s="286"/>
      <c r="F21" s="286"/>
      <c r="G21" s="286"/>
      <c r="H21" s="286"/>
      <c r="I21" s="42"/>
    </row>
    <row r="30" spans="2:4" ht="23.25">
      <c r="B30" s="44" t="s">
        <v>250</v>
      </c>
      <c r="C30" s="44"/>
      <c r="D30" s="44"/>
    </row>
    <row r="35" ht="18.75">
      <c r="H35" s="43" t="s">
        <v>201</v>
      </c>
    </row>
  </sheetData>
  <mergeCells count="2">
    <mergeCell ref="B7:H15"/>
    <mergeCell ref="B18:H21"/>
  </mergeCells>
  <printOptions/>
  <pageMargins left="0.64" right="0.41" top="2.6" bottom="1" header="0.5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</dc:creator>
  <cp:keywords/>
  <dc:description/>
  <cp:lastModifiedBy>Bak Zsófia</cp:lastModifiedBy>
  <cp:lastPrinted>2007-04-17T14:27:50Z</cp:lastPrinted>
  <dcterms:created xsi:type="dcterms:W3CDTF">2001-03-05T09:51:35Z</dcterms:created>
  <dcterms:modified xsi:type="dcterms:W3CDTF">2007-04-20T13:56:09Z</dcterms:modified>
  <cp:category/>
  <cp:version/>
  <cp:contentType/>
  <cp:contentStatus/>
</cp:coreProperties>
</file>